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piniv\Documents\ide\Z\EAEr\2025\website figures\"/>
    </mc:Choice>
  </mc:AlternateContent>
  <xr:revisionPtr revIDLastSave="0" documentId="13_ncr:1_{03DBD329-C7B1-4AF3-8FC5-4D762038C089}" xr6:coauthVersionLast="47" xr6:coauthVersionMax="47" xr10:uidLastSave="{00000000-0000-0000-0000-000000000000}"/>
  <bookViews>
    <workbookView xWindow="-120" yWindow="-120" windowWidth="29040" windowHeight="17640" xr2:uid="{4A0E039B-9799-4499-845E-5BF4F7E0029C}"/>
  </bookViews>
  <sheets>
    <sheet name="Read Me" sheetId="1" r:id="rId1"/>
    <sheet name="Data and charts" sheetId="4" r:id="rId2"/>
  </sheets>
  <definedNames>
    <definedName name="changeThresh">#REF!</definedName>
    <definedName name="FKM_EU27">#REF!</definedName>
    <definedName name="lf_summary">#REF!</definedName>
    <definedName name="pax_summar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7" i="4" l="1"/>
  <c r="G47" i="4"/>
  <c r="C47" i="4"/>
  <c r="D47" i="4"/>
  <c r="J41" i="4"/>
  <c r="G41" i="4"/>
  <c r="C41" i="4"/>
  <c r="B41" i="4"/>
  <c r="I41" i="4"/>
  <c r="H41" i="4"/>
  <c r="E42" i="4" s="1"/>
  <c r="D41" i="4"/>
  <c r="J35" i="4"/>
  <c r="I35" i="4"/>
  <c r="H35" i="4"/>
  <c r="G35" i="4"/>
  <c r="D35" i="4"/>
  <c r="C35" i="4"/>
  <c r="B35" i="4"/>
  <c r="J29" i="4"/>
  <c r="I29" i="4"/>
  <c r="H29" i="4"/>
  <c r="G29" i="4"/>
  <c r="C29" i="4"/>
  <c r="D29" i="4"/>
  <c r="J23" i="4"/>
  <c r="I23" i="4"/>
  <c r="H23" i="4"/>
  <c r="G23" i="4"/>
  <c r="D23" i="4"/>
  <c r="C23" i="4"/>
  <c r="B23" i="4"/>
  <c r="J17" i="4"/>
  <c r="I17" i="4"/>
  <c r="H17" i="4"/>
  <c r="G17" i="4"/>
  <c r="D17" i="4"/>
  <c r="C17" i="4"/>
  <c r="B17" i="4"/>
  <c r="J11" i="4"/>
  <c r="I11" i="4"/>
  <c r="H11" i="4"/>
  <c r="G11" i="4"/>
  <c r="D11" i="4"/>
  <c r="C11" i="4"/>
  <c r="B11" i="4"/>
  <c r="J5" i="4"/>
  <c r="F6" i="4" s="1"/>
  <c r="I5" i="4"/>
  <c r="H5" i="4"/>
  <c r="G5" i="4"/>
  <c r="D5" i="4"/>
  <c r="C5" i="4"/>
  <c r="B5" i="4"/>
  <c r="E36" i="4" l="1"/>
  <c r="E30" i="4"/>
  <c r="E16" i="4"/>
  <c r="E19" i="4"/>
  <c r="E17" i="4"/>
  <c r="F36" i="4"/>
  <c r="E18" i="4"/>
  <c r="F25" i="4"/>
  <c r="F23" i="4"/>
  <c r="F22" i="4"/>
  <c r="E7" i="4"/>
  <c r="E5" i="4"/>
  <c r="E4" i="4"/>
  <c r="F24" i="4"/>
  <c r="E6" i="4"/>
  <c r="F13" i="4"/>
  <c r="F11" i="4"/>
  <c r="F10" i="4"/>
  <c r="F18" i="4"/>
  <c r="F42" i="4"/>
  <c r="E37" i="4"/>
  <c r="E35" i="4"/>
  <c r="E34" i="4"/>
  <c r="E31" i="4"/>
  <c r="E29" i="4"/>
  <c r="E28" i="4"/>
  <c r="F43" i="4"/>
  <c r="F41" i="4"/>
  <c r="F40" i="4"/>
  <c r="E25" i="4"/>
  <c r="E23" i="4"/>
  <c r="E22" i="4"/>
  <c r="F37" i="4"/>
  <c r="F35" i="4"/>
  <c r="F34" i="4"/>
  <c r="E24" i="4"/>
  <c r="F31" i="4"/>
  <c r="F29" i="4"/>
  <c r="F28" i="4"/>
  <c r="E13" i="4"/>
  <c r="E11" i="4"/>
  <c r="E10" i="4"/>
  <c r="F30" i="4"/>
  <c r="E12" i="4"/>
  <c r="F19" i="4"/>
  <c r="F17" i="4"/>
  <c r="F16" i="4"/>
  <c r="E40" i="4"/>
  <c r="F7" i="4"/>
  <c r="F5" i="4"/>
  <c r="F4" i="4"/>
  <c r="F12" i="4"/>
  <c r="E41" i="4"/>
  <c r="E43" i="4"/>
  <c r="B29" i="4"/>
  <c r="H47" i="4"/>
  <c r="E48" i="4" s="1"/>
  <c r="I47" i="4"/>
  <c r="B47" i="4"/>
  <c r="F49" i="4" l="1"/>
  <c r="F47" i="4"/>
  <c r="F46" i="4"/>
  <c r="E46" i="4"/>
  <c r="E47" i="4"/>
  <c r="E49" i="4"/>
  <c r="F48" i="4"/>
</calcChain>
</file>

<file path=xl/sharedStrings.xml><?xml version="1.0" encoding="utf-8"?>
<sst xmlns="http://schemas.openxmlformats.org/spreadsheetml/2006/main" count="23" uniqueCount="19">
  <si>
    <t>European Aviation Environmental Report</t>
  </si>
  <si>
    <t>www.easa.europa.eu/eaer</t>
  </si>
  <si>
    <t>Date</t>
  </si>
  <si>
    <t>Version</t>
  </si>
  <si>
    <t>Comments</t>
  </si>
  <si>
    <t>Initial version for publication in EAER 2022</t>
  </si>
  <si>
    <t>Figure 1.9 Summary of noise indictors (% change to 2005)</t>
  </si>
  <si>
    <t>(% change vs. 2005)</t>
  </si>
  <si>
    <t>Lden 55 dB area (km²)</t>
  </si>
  <si>
    <t>Lden 55 dB population (millions)</t>
  </si>
  <si>
    <t>Lnight 50 dB area (km²)</t>
  </si>
  <si>
    <t>Lnight 50 dB population (millions)</t>
  </si>
  <si>
    <t>N50A70 population (millions)</t>
  </si>
  <si>
    <t>Revised version for publication in EAER 2025</t>
  </si>
  <si>
    <t>LOW</t>
  </si>
  <si>
    <t>TF</t>
  </si>
  <si>
    <t>N50A70 area (km²)</t>
  </si>
  <si>
    <t>Noise energy (10^15 Joules)</t>
  </si>
  <si>
    <t>Average noise energy per operation (10^9 Joules)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</si>
</sst>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+0%;\-0%;\-"/>
    <numFmt numFmtId="166" formatCode="0.00_ ;\-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rgb="FF76923C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9BBB59"/>
      </top>
      <bottom/>
      <diagonal/>
    </border>
    <border>
      <left/>
      <right/>
      <top/>
      <bottom style="medium">
        <color rgb="FF9BBB59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3" fillId="0" borderId="0" xfId="2" applyAlignment="1">
      <alignment horizontal="left"/>
    </xf>
    <xf numFmtId="0" fontId="4" fillId="0" borderId="0" xfId="2" applyFont="1" applyAlignment="1">
      <alignment horizontal="left"/>
    </xf>
    <xf numFmtId="164" fontId="2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9" fontId="0" fillId="0" borderId="0" xfId="1" applyFont="1"/>
    <xf numFmtId="10" fontId="0" fillId="0" borderId="0" xfId="1" applyNumberFormat="1" applyFont="1"/>
    <xf numFmtId="0" fontId="6" fillId="0" borderId="0" xfId="0" applyFont="1"/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1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5" fontId="10" fillId="0" borderId="0" xfId="1" applyNumberFormat="1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2" fontId="9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4" fontId="9" fillId="0" borderId="0" xfId="1" applyNumberFormat="1" applyFont="1" applyFill="1" applyAlignment="1">
      <alignment horizontal="center" vertical="center"/>
    </xf>
    <xf numFmtId="166" fontId="9" fillId="0" borderId="0" xfId="1" applyNumberFormat="1" applyFont="1" applyFill="1" applyAlignment="1">
      <alignment horizontal="center" vertical="center"/>
    </xf>
    <xf numFmtId="0" fontId="13" fillId="0" borderId="0" xfId="0" applyFo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BCBEC0"/>
      <color rgb="FFF3716D"/>
      <color rgb="FF0088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Lden 55 dB</a:t>
            </a:r>
            <a:r>
              <a:rPr lang="en-GB" b="1" baseline="0"/>
              <a:t> area</a:t>
            </a:r>
            <a:endParaRPr lang="en-GB" b="1"/>
          </a:p>
          <a:p>
            <a:pPr algn="l">
              <a:defRPr/>
            </a:pPr>
            <a:r>
              <a:rPr lang="en-GB" sz="1000" i="1"/>
              <a:t>(km²;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7C-457A-99A4-043749E9C7C1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7C-457A-99A4-043749E9C7C1}"/>
              </c:ext>
            </c:extLst>
          </c:dPt>
          <c:dPt>
            <c:idx val="3"/>
            <c:invertIfNegative val="0"/>
            <c:bubble3D val="0"/>
            <c:spPr>
              <a:pattFill prst="dkUpDiag">
                <a:fgClr>
                  <a:schemeClr val="accent1">
                    <a:lumMod val="40000"/>
                    <a:lumOff val="60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7C-457A-99A4-043749E9C7C1}"/>
              </c:ext>
            </c:extLst>
          </c:dPt>
          <c:dLbls>
            <c:dLbl>
              <c:idx val="0"/>
              <c:layout>
                <c:manualLayout>
                  <c:x val="0"/>
                  <c:y val="-8.6689413823272096E-2"/>
                </c:manualLayout>
              </c:layout>
              <c:tx>
                <c:rich>
                  <a:bodyPr/>
                  <a:lstStyle/>
                  <a:p>
                    <a:fld id="{D7130258-B731-4289-A019-770241D7EDD4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16CAE259-001D-44D3-BE71-4C1A1617BBC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5F7C-457A-99A4-043749E9C7C1}"/>
                </c:ext>
              </c:extLst>
            </c:dLbl>
            <c:dLbl>
              <c:idx val="1"/>
              <c:layout>
                <c:manualLayout>
                  <c:x val="0"/>
                  <c:y val="-5.9483814523184686E-2"/>
                </c:manualLayout>
              </c:layout>
              <c:tx>
                <c:rich>
                  <a:bodyPr/>
                  <a:lstStyle/>
                  <a:p>
                    <a:fld id="{91BD39D2-91AC-44A0-9A57-25506613D745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577D685F-E2B4-45E1-ABBB-640EC3C46E6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F7C-457A-99A4-043749E9C7C1}"/>
                </c:ext>
              </c:extLst>
            </c:dLbl>
            <c:dLbl>
              <c:idx val="2"/>
              <c:layout>
                <c:manualLayout>
                  <c:x val="6.6445182724252493E-3"/>
                  <c:y val="1.0355205599300087E-3"/>
                </c:manualLayout>
              </c:layout>
              <c:tx>
                <c:rich>
                  <a:bodyPr/>
                  <a:lstStyle/>
                  <a:p>
                    <a:fld id="{2365A484-C5F4-45EC-BA99-2307F5136224}" type="CELLRANGE">
                      <a:rPr lang="en-US" sz="800" baseline="0"/>
                      <a:pPr/>
                      <a:t>[CELLRANGE]</a:t>
                    </a:fld>
                    <a:r>
                      <a:rPr lang="en-US" sz="800" baseline="0"/>
                      <a:t>; </a:t>
                    </a:r>
                    <a:fld id="{89C545ED-FD26-40AE-B55C-F5DAE45DFD2E}" type="VALUE">
                      <a:rPr lang="en-US" sz="800" baseline="0"/>
                      <a:pPr/>
                      <a:t>[VALUE]</a:t>
                    </a:fld>
                    <a:endParaRPr lang="en-US" sz="800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834977023220935"/>
                      <c:h val="0.11097777777777777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5F7C-457A-99A4-043749E9C7C1}"/>
                </c:ext>
              </c:extLst>
            </c:dLbl>
            <c:dLbl>
              <c:idx val="3"/>
              <c:layout>
                <c:manualLayout>
                  <c:x val="1.6296108042265591E-16"/>
                  <c:y val="-7.0530883639545058E-2"/>
                </c:manualLayout>
              </c:layout>
              <c:tx>
                <c:rich>
                  <a:bodyPr/>
                  <a:lstStyle/>
                  <a:p>
                    <a:fld id="{1BB47086-3CC2-47F3-99D2-26E6A62EE950}" type="CELLRANGE">
                      <a:rPr lang="en-US" sz="800" baseline="0"/>
                      <a:pPr/>
                      <a:t>[CELLRANGE]</a:t>
                    </a:fld>
                    <a:r>
                      <a:rPr lang="en-US" sz="800" baseline="0"/>
                      <a:t>; </a:t>
                    </a:r>
                    <a:fld id="{E3336827-E105-4244-BD5D-7A383FF9CBE9}" type="VALUE">
                      <a:rPr lang="en-US" sz="800" baseline="0"/>
                      <a:pPr/>
                      <a:t>[VALUE]</a:t>
                    </a:fld>
                    <a:endParaRPr lang="en-US" sz="800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F7C-457A-99A4-043749E9C7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charts'!$C$5:$F$5</c:f>
              <c:numCache>
                <c:formatCode>\+0%;\-0%;\-</c:formatCode>
                <c:ptCount val="4"/>
                <c:pt idx="0">
                  <c:v>0.28027946072812671</c:v>
                </c:pt>
                <c:pt idx="1">
                  <c:v>0.16631188253916318</c:v>
                </c:pt>
                <c:pt idx="2">
                  <c:v>0.11726979968342421</c:v>
                </c:pt>
                <c:pt idx="3">
                  <c:v>-0.16448337972818017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charts'!$C$4:$I$4</c15:f>
                <c15:dlblRangeCache>
                  <c:ptCount val="7"/>
                  <c:pt idx="0">
                    <c:v>4691</c:v>
                  </c:pt>
                  <c:pt idx="1">
                    <c:v>4274</c:v>
                  </c:pt>
                  <c:pt idx="2">
                    <c:v>4094</c:v>
                  </c:pt>
                  <c:pt idx="3">
                    <c:v>3062</c:v>
                  </c:pt>
                  <c:pt idx="4">
                    <c:v>4094</c:v>
                  </c:pt>
                  <c:pt idx="5">
                    <c:v>4165</c:v>
                  </c:pt>
                  <c:pt idx="6">
                    <c:v>3062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5F7C-457A-99A4-043749E9C7C1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D4BDDF2-B715-4B7A-83A0-3FF09E9F19B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5F7C-457A-99A4-043749E9C7C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A6AA61C-0A11-445C-88BE-C0A5C9F015B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F7C-457A-99A4-043749E9C7C1}"/>
                </c:ext>
              </c:extLst>
            </c:dLbl>
            <c:dLbl>
              <c:idx val="2"/>
              <c:layout>
                <c:manualLayout>
                  <c:x val="4.4296788482834993E-3"/>
                  <c:y val="-3.1296937882764733E-2"/>
                </c:manualLayout>
              </c:layout>
              <c:tx>
                <c:rich>
                  <a:bodyPr/>
                  <a:lstStyle/>
                  <a:p>
                    <a:fld id="{41BCDB3B-A1CF-477A-B1BB-C70F0B24436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5F7C-457A-99A4-043749E9C7C1}"/>
                </c:ext>
              </c:extLst>
            </c:dLbl>
            <c:dLbl>
              <c:idx val="3"/>
              <c:layout>
                <c:manualLayout>
                  <c:x val="0"/>
                  <c:y val="-5.3519160104986876E-2"/>
                </c:manualLayout>
              </c:layout>
              <c:tx>
                <c:rich>
                  <a:bodyPr/>
                  <a:lstStyle/>
                  <a:p>
                    <a:fld id="{36A9111C-A7CC-46A4-AD5B-5D94254B9BA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5F7C-457A-99A4-043749E9C7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charts'!$C$6:$F$6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1.9349380492330814E-2</c:v>
                </c:pt>
                <c:pt idx="3">
                  <c:v>8.6512744937504049E-2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charts'!$C$7:$F$7</c15:f>
                <c15:dlblRangeCache>
                  <c:ptCount val="4"/>
                  <c:pt idx="2">
                    <c:v>4165; +14%</c:v>
                  </c:pt>
                  <c:pt idx="3">
                    <c:v>3981; +9%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5F7C-457A-99A4-043749E9C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Average</a:t>
            </a:r>
            <a:r>
              <a:rPr lang="en-GB" b="1" baseline="0"/>
              <a:t> noise energy per operation</a:t>
            </a:r>
            <a:endParaRPr lang="en-GB" b="1"/>
          </a:p>
          <a:p>
            <a:pPr algn="l">
              <a:defRPr/>
            </a:pPr>
            <a:r>
              <a:rPr lang="en-GB" sz="1000" i="1"/>
              <a:t>(10^9 Joules;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96-4EE6-A2B3-414C867908C7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96-4EE6-A2B3-414C867908C7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96-4EE6-A2B3-414C867908C7}"/>
              </c:ext>
            </c:extLst>
          </c:dPt>
          <c:dLbls>
            <c:dLbl>
              <c:idx val="0"/>
              <c:layout>
                <c:manualLayout>
                  <c:x val="-4.4296788482834993E-3"/>
                  <c:y val="-9.3321084864391946E-2"/>
                </c:manualLayout>
              </c:layout>
              <c:tx>
                <c:rich>
                  <a:bodyPr/>
                  <a:lstStyle/>
                  <a:p>
                    <a:fld id="{0F6B5478-9931-4E66-8D8B-B55DB6FE8933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5F4C0166-0D79-4647-AE9A-16B4230303A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996-4EE6-A2B3-414C867908C7}"/>
                </c:ext>
              </c:extLst>
            </c:dLbl>
            <c:dLbl>
              <c:idx val="1"/>
              <c:layout>
                <c:manualLayout>
                  <c:x val="-4.4296788482834993E-3"/>
                  <c:y val="-0.11317305336832896"/>
                </c:manualLayout>
              </c:layout>
              <c:tx>
                <c:rich>
                  <a:bodyPr/>
                  <a:lstStyle/>
                  <a:p>
                    <a:fld id="{7F75F585-9F14-4C43-8E99-79E4E3F166BE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344C0AD5-A5D3-44CC-96CB-6C1CB9A23BC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996-4EE6-A2B3-414C867908C7}"/>
                </c:ext>
              </c:extLst>
            </c:dLbl>
            <c:dLbl>
              <c:idx val="2"/>
              <c:layout>
                <c:manualLayout>
                  <c:x val="0"/>
                  <c:y val="6.691513560804907E-2"/>
                </c:manualLayout>
              </c:layout>
              <c:tx>
                <c:rich>
                  <a:bodyPr/>
                  <a:lstStyle/>
                  <a:p>
                    <a:fld id="{ACDB84FD-86A2-4231-AC2D-BF8EA46FC68A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2326C7B3-84F3-42DA-A48D-7279502D5A8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996-4EE6-A2B3-414C867908C7}"/>
                </c:ext>
              </c:extLst>
            </c:dLbl>
            <c:dLbl>
              <c:idx val="3"/>
              <c:layout>
                <c:manualLayout>
                  <c:x val="0"/>
                  <c:y val="-4.8888888888888725E-2"/>
                </c:manualLayout>
              </c:layout>
              <c:tx>
                <c:rich>
                  <a:bodyPr/>
                  <a:lstStyle/>
                  <a:p>
                    <a:fld id="{B111A23B-D054-4A94-B099-B7BA95952E62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CAA597B1-D45A-49F3-86D2-5067822013F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996-4EE6-A2B3-414C867908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charts'!$C$47:$F$47</c:f>
              <c:numCache>
                <c:formatCode>\+0%;\-0%;\-</c:formatCode>
                <c:ptCount val="4"/>
                <c:pt idx="0">
                  <c:v>-0.10791643695527176</c:v>
                </c:pt>
                <c:pt idx="1">
                  <c:v>-0.16653462860462509</c:v>
                </c:pt>
                <c:pt idx="2">
                  <c:v>-0.25728615894266815</c:v>
                </c:pt>
                <c:pt idx="3">
                  <c:v>-0.44442663247640679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charts'!$C$46:$I$46</c15:f>
                <c15:dlblRangeCache>
                  <c:ptCount val="7"/>
                  <c:pt idx="0">
                    <c:v>0.68 </c:v>
                  </c:pt>
                  <c:pt idx="1">
                    <c:v>0.63 </c:v>
                  </c:pt>
                  <c:pt idx="2">
                    <c:v>0.57</c:v>
                  </c:pt>
                  <c:pt idx="3">
                    <c:v>0.42</c:v>
                  </c:pt>
                  <c:pt idx="4">
                    <c:v>0.55 </c:v>
                  </c:pt>
                  <c:pt idx="5">
                    <c:v>0.57 </c:v>
                  </c:pt>
                  <c:pt idx="6">
                    <c:v>0.31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8996-4EE6-A2B3-414C867908C7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7FC7CAF-B842-44C0-9A56-68A0B50044A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996-4EE6-A2B3-414C867908C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6772283-1066-4C0F-8A5B-3E63F77E669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996-4EE6-A2B3-414C867908C7}"/>
                </c:ext>
              </c:extLst>
            </c:dLbl>
            <c:dLbl>
              <c:idx val="2"/>
              <c:layout>
                <c:manualLayout>
                  <c:x val="0"/>
                  <c:y val="-0.04"/>
                </c:manualLayout>
              </c:layout>
              <c:tx>
                <c:rich>
                  <a:bodyPr/>
                  <a:lstStyle/>
                  <a:p>
                    <a:fld id="{A4750720-365A-428E-91EE-8CDFA6B0183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996-4EE6-A2B3-414C867908C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2ACFE5B-1A0F-48A4-88D4-931EE679276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996-4EE6-A2B3-414C867908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charts'!$C$48:$F$48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-1.4392011361918811E-2</c:v>
                </c:pt>
                <c:pt idx="3">
                  <c:v>-0.1477431336704873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charts'!$C$49:$F$49</c15:f>
                <c15:dlblRangeCache>
                  <c:ptCount val="4"/>
                  <c:pt idx="2">
                    <c:v>0.55; -27%</c:v>
                  </c:pt>
                  <c:pt idx="3">
                    <c:v>0.31; -59%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8996-4EE6-A2B3-414C867908C7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charts'!$C$38:$F$38</c:f>
              <c:numCache>
                <c:formatCode>\+0%;\-0%;\-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D-8996-4EE6-A2B3-414C86790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Noise energy</a:t>
            </a:r>
          </a:p>
          <a:p>
            <a:pPr algn="l">
              <a:defRPr/>
            </a:pPr>
            <a:r>
              <a:rPr lang="en-GB" sz="1000" i="1"/>
              <a:t>(10^15 Joules;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2C-428F-8A1C-C6B9FE74D211}"/>
              </c:ext>
            </c:extLst>
          </c:dPt>
          <c:dPt>
            <c:idx val="2"/>
            <c:invertIfNegative val="0"/>
            <c:bubble3D val="0"/>
            <c:spPr>
              <a:pattFill prst="dkUpDiag">
                <a:fgClr>
                  <a:schemeClr val="accent1">
                    <a:lumMod val="40000"/>
                    <a:lumOff val="60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2C-428F-8A1C-C6B9FE74D211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2C-428F-8A1C-C6B9FE74D211}"/>
              </c:ext>
            </c:extLst>
          </c:dPt>
          <c:dLbls>
            <c:dLbl>
              <c:idx val="0"/>
              <c:layout>
                <c:manualLayout>
                  <c:x val="4.4296788482834993E-3"/>
                  <c:y val="-0.12887664041994759"/>
                </c:manualLayout>
              </c:layout>
              <c:tx>
                <c:rich>
                  <a:bodyPr/>
                  <a:lstStyle/>
                  <a:p>
                    <a:fld id="{7C194725-F3F2-4F55-BCCD-B2E097F52C16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21C6658-47DF-48F5-AA4A-265054B3B3A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B2C-428F-8A1C-C6B9FE74D211}"/>
                </c:ext>
              </c:extLst>
            </c:dLbl>
            <c:dLbl>
              <c:idx val="1"/>
              <c:layout>
                <c:manualLayout>
                  <c:x val="-4.0530631354510986E-17"/>
                  <c:y val="-0.13095083114610673"/>
                </c:manualLayout>
              </c:layout>
              <c:tx>
                <c:rich>
                  <a:bodyPr/>
                  <a:lstStyle/>
                  <a:p>
                    <a:fld id="{30F5AA7B-D2B4-4F6E-8F11-19FE67BDE8E7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AC491F7B-9090-4396-BE75-682E8F76A63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B2C-428F-8A1C-C6B9FE74D21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BED7544-1E5E-45AA-9BA6-6415860F85B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F9A9020E-09E0-4200-A764-2364AA9137C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B2C-428F-8A1C-C6B9FE74D21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68223F4-8054-417F-AAD5-55D9EF386A1B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7A4E89B5-20FE-4C45-AE9B-54CDE01FD4A9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B2C-428F-8A1C-C6B9FE74D2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charts'!$C$41:$F$41</c:f>
              <c:numCache>
                <c:formatCode>\+0%;\-0%;\-</c:formatCode>
                <c:ptCount val="4"/>
                <c:pt idx="0">
                  <c:v>0.19978965470998511</c:v>
                </c:pt>
                <c:pt idx="1">
                  <c:v>2.5504089557761622E-2</c:v>
                </c:pt>
                <c:pt idx="2">
                  <c:v>-1.6973474408815692E-3</c:v>
                </c:pt>
                <c:pt idx="3">
                  <c:v>-9.739878794137713E-2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charts'!$C$40:$F$40</c15:f>
                <c15:dlblRangeCache>
                  <c:ptCount val="4"/>
                  <c:pt idx="0">
                    <c:v>9.90</c:v>
                  </c:pt>
                  <c:pt idx="1">
                    <c:v>8.46</c:v>
                  </c:pt>
                  <c:pt idx="2">
                    <c:v>8.23</c:v>
                  </c:pt>
                  <c:pt idx="3">
                    <c:v>7.44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AB2C-428F-8A1C-C6B9FE74D211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FE5E825-A78E-4880-9402-67CF1BF1FA2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B2C-428F-8A1C-C6B9FE74D21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31D4783-521A-4B7C-9FD3-FADD347165A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B2C-428F-8A1C-C6B9FE74D21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6CE0B01-FC3F-4D33-8B1E-C9BB3F90C40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B2C-428F-8A1C-C6B9FE74D211}"/>
                </c:ext>
              </c:extLst>
            </c:dLbl>
            <c:dLbl>
              <c:idx val="3"/>
              <c:layout>
                <c:manualLayout>
                  <c:x val="0"/>
                  <c:y val="-8.4444444444444447E-2"/>
                </c:manualLayout>
              </c:layout>
              <c:tx>
                <c:rich>
                  <a:bodyPr/>
                  <a:lstStyle/>
                  <a:p>
                    <a:fld id="{4768BA09-D92D-4F99-AB0A-789A53CC639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AB2C-428F-8A1C-C6B9FE74D2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charts'!$C$42:$F$42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-1.9344708990222892E-2</c:v>
                </c:pt>
                <c:pt idx="3">
                  <c:v>-0.24002794107775161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charts'!$C$43:$F$43</c15:f>
                <c15:dlblRangeCache>
                  <c:ptCount val="4"/>
                  <c:pt idx="2">
                    <c:v>8.07; -2%</c:v>
                  </c:pt>
                  <c:pt idx="3">
                    <c:v>5.46; -34%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AB2C-428F-8A1C-C6B9FE74D211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charts'!$C$38:$F$38</c:f>
              <c:numCache>
                <c:formatCode>\+0%;\-0%;\-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D-AB2C-428F-8A1C-C6B9FE74D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N50A70 population</a:t>
            </a:r>
          </a:p>
          <a:p>
            <a:pPr algn="l">
              <a:defRPr/>
            </a:pPr>
            <a:r>
              <a:rPr lang="en-GB" sz="1000" i="1"/>
              <a:t>(millions;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A5-43E8-94D3-DAE942B01F69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A5-43E8-94D3-DAE942B01F69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A5-43E8-94D3-DAE942B01F69}"/>
              </c:ext>
            </c:extLst>
          </c:dPt>
          <c:dLbls>
            <c:dLbl>
              <c:idx val="0"/>
              <c:layout>
                <c:manualLayout>
                  <c:x val="-4.4296788482835097E-3"/>
                  <c:y val="-0.16887664041994752"/>
                </c:manualLayout>
              </c:layout>
              <c:tx>
                <c:rich>
                  <a:bodyPr/>
                  <a:lstStyle/>
                  <a:p>
                    <a:fld id="{4516C9EE-2620-49F0-94CB-7BE921DB18C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E57614CC-234E-40F9-9EB4-878578F0505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3A5-43E8-94D3-DAE942B01F69}"/>
                </c:ext>
              </c:extLst>
            </c:dLbl>
            <c:dLbl>
              <c:idx val="1"/>
              <c:layout>
                <c:manualLayout>
                  <c:x val="-4.0604920371093665E-17"/>
                  <c:y val="-0.13983972003499562"/>
                </c:manualLayout>
              </c:layout>
              <c:tx>
                <c:rich>
                  <a:bodyPr/>
                  <a:lstStyle/>
                  <a:p>
                    <a:fld id="{52B4CBD8-53AF-42FC-956D-66D1D93FDBB5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7A2C44D3-24AB-4F5F-88CF-708D6ACD202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3A5-43E8-94D3-DAE942B01F6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377701E-66FC-4782-95DD-4ADC9E6B834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A373B9C8-818F-40C9-993D-96EC00E2DAD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3A5-43E8-94D3-DAE942B01F6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9E58F5D-D4F2-4F4E-8C41-7B27D322944B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A47B93EB-E8F4-4C53-B938-117FED90649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3A5-43E8-94D3-DAE942B01F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charts'!$C$35:$F$35</c:f>
              <c:numCache>
                <c:formatCode>\+0%;\-0%;\-</c:formatCode>
                <c:ptCount val="4"/>
                <c:pt idx="0">
                  <c:v>0.75215644324639208</c:v>
                </c:pt>
                <c:pt idx="1">
                  <c:v>0.58903403318573067</c:v>
                </c:pt>
                <c:pt idx="2">
                  <c:v>0.57181496453375247</c:v>
                </c:pt>
                <c:pt idx="3">
                  <c:v>0.19854400118542204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charts'!$C$34:$F$34</c15:f>
                <c15:dlblRangeCache>
                  <c:ptCount val="4"/>
                  <c:pt idx="0">
                    <c:v>1.73</c:v>
                  </c:pt>
                  <c:pt idx="1">
                    <c:v>1.57</c:v>
                  </c:pt>
                  <c:pt idx="2">
                    <c:v>1.55</c:v>
                  </c:pt>
                  <c:pt idx="3">
                    <c:v>1.18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03A5-43E8-94D3-DAE942B01F69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C490F1D-09CA-47EF-BC06-2D5A5FF0365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3A5-43E8-94D3-DAE942B01F6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75A6B5B-6367-4515-9687-CE3A68E4D4E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3A5-43E8-94D3-DAE942B01F69}"/>
                </c:ext>
              </c:extLst>
            </c:dLbl>
            <c:dLbl>
              <c:idx val="2"/>
              <c:layout>
                <c:manualLayout>
                  <c:x val="0"/>
                  <c:y val="-5.3333333333333337E-2"/>
                </c:manualLayout>
              </c:layout>
              <c:tx>
                <c:rich>
                  <a:bodyPr/>
                  <a:lstStyle/>
                  <a:p>
                    <a:fld id="{6F89AB78-3B85-4877-9E52-80CBAED6E38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03A5-43E8-94D3-DAE942B01F69}"/>
                </c:ext>
              </c:extLst>
            </c:dLbl>
            <c:dLbl>
              <c:idx val="3"/>
              <c:layout>
                <c:manualLayout>
                  <c:x val="0"/>
                  <c:y val="-0.11111111111111119"/>
                </c:manualLayout>
              </c:layout>
              <c:tx>
                <c:rich>
                  <a:bodyPr/>
                  <a:lstStyle/>
                  <a:p>
                    <a:fld id="{0BCD5CFA-FD18-42BF-AAEE-C87D975AC3C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03A5-43E8-94D3-DAE942B01F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charts'!$C$36:$F$36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3.609549549732427E-2</c:v>
                </c:pt>
                <c:pt idx="3">
                  <c:v>0.43110494944194833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charts'!$C$37:$F$37</c15:f>
                <c15:dlblRangeCache>
                  <c:ptCount val="4"/>
                  <c:pt idx="2">
                    <c:v>1.58; +61%</c:v>
                  </c:pt>
                  <c:pt idx="3">
                    <c:v>1.61; +63%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03A5-43E8-94D3-DAE942B01F69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charts'!$C$38:$F$38</c:f>
              <c:numCache>
                <c:formatCode>\+0%;\-0%;\-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D-03A5-43E8-94D3-DAE942B01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Lnight 50</a:t>
            </a:r>
            <a:r>
              <a:rPr lang="en-GB" b="1" baseline="0"/>
              <a:t> dB population</a:t>
            </a:r>
            <a:endParaRPr lang="en-GB" b="1"/>
          </a:p>
          <a:p>
            <a:pPr algn="l">
              <a:defRPr/>
            </a:pPr>
            <a:r>
              <a:rPr lang="en-GB" sz="1000" i="1"/>
              <a:t>(millions;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F6A-4CD2-B8E2-3BE2319495B2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F6A-4CD2-B8E2-3BE2319495B2}"/>
              </c:ext>
            </c:extLst>
          </c:dPt>
          <c:dPt>
            <c:idx val="3"/>
            <c:invertIfNegative val="0"/>
            <c:bubble3D val="0"/>
            <c:spPr>
              <a:pattFill prst="dkUpDiag">
                <a:fgClr>
                  <a:schemeClr val="accent1">
                    <a:lumMod val="40000"/>
                    <a:lumOff val="60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F6A-4CD2-B8E2-3BE2319495B2}"/>
              </c:ext>
            </c:extLst>
          </c:dPt>
          <c:dLbls>
            <c:dLbl>
              <c:idx val="0"/>
              <c:layout>
                <c:manualLayout>
                  <c:x val="1.7439680504038023E-7"/>
                  <c:y val="-0.14902344706911635"/>
                </c:manualLayout>
              </c:layout>
              <c:tx>
                <c:rich>
                  <a:bodyPr/>
                  <a:lstStyle/>
                  <a:p>
                    <a:fld id="{9D1BBEEF-D2B7-41F2-A7F8-B201A7AAEA97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BCAAD21-5E41-4701-903E-724305F9AB9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496225994680184"/>
                      <c:h val="0.1001333333333333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F6A-4CD2-B8E2-3BE2319495B2}"/>
                </c:ext>
              </c:extLst>
            </c:dLbl>
            <c:dLbl>
              <c:idx val="1"/>
              <c:layout>
                <c:manualLayout>
                  <c:x val="-4.4216565952511751E-3"/>
                  <c:y val="-0.12206194225721785"/>
                </c:manualLayout>
              </c:layout>
              <c:tx>
                <c:rich>
                  <a:bodyPr/>
                  <a:lstStyle/>
                  <a:p>
                    <a:fld id="{324A526B-0F9B-4B5B-BD11-298CD4B27DF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F6F3F5E5-0000-40B1-B26A-113B752859A5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F6A-4CD2-B8E2-3BE2319495B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158BBFD-165F-490C-8137-3A81B6059AB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378BE73-11FE-4DBF-84D3-2397A670777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F6A-4CD2-B8E2-3BE2319495B2}"/>
                </c:ext>
              </c:extLst>
            </c:dLbl>
            <c:dLbl>
              <c:idx val="3"/>
              <c:layout>
                <c:manualLayout>
                  <c:x val="0"/>
                  <c:y val="-8.1475065616797737E-2"/>
                </c:manualLayout>
              </c:layout>
              <c:tx>
                <c:rich>
                  <a:bodyPr/>
                  <a:lstStyle/>
                  <a:p>
                    <a:fld id="{ECA58C9C-160B-499E-8DCC-26685B30C8D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AB4C1665-317B-4BB2-B56C-3DB3ADDE8A57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F6A-4CD2-B8E2-3BE2319495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charts'!$C$23:$F$23</c:f>
              <c:numCache>
                <c:formatCode>\+0%;\-0%;\-</c:formatCode>
                <c:ptCount val="4"/>
                <c:pt idx="0">
                  <c:v>0.55831990289072331</c:v>
                </c:pt>
                <c:pt idx="1">
                  <c:v>0.48852568597779777</c:v>
                </c:pt>
                <c:pt idx="2">
                  <c:v>0.31834044839224251</c:v>
                </c:pt>
                <c:pt idx="3">
                  <c:v>-0.16840442240894982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charts'!$C$22:$I$22</c15:f>
                <c15:dlblRangeCache>
                  <c:ptCount val="7"/>
                  <c:pt idx="0">
                    <c:v>1.52</c:v>
                  </c:pt>
                  <c:pt idx="1">
                    <c:v>1.45</c:v>
                  </c:pt>
                  <c:pt idx="2">
                    <c:v>1.29</c:v>
                  </c:pt>
                  <c:pt idx="3">
                    <c:v>0.81</c:v>
                  </c:pt>
                  <c:pt idx="4">
                    <c:v>1.29</c:v>
                  </c:pt>
                  <c:pt idx="5">
                    <c:v>1.32</c:v>
                  </c:pt>
                  <c:pt idx="6">
                    <c:v>0.81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9F6A-4CD2-B8E2-3BE2319495B2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5506F8B-CEA9-48EC-AF46-FBDF85EB34C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9F6A-4CD2-B8E2-3BE2319495B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BCCB71A-4F1E-454C-BB22-98399158D2C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F6A-4CD2-B8E2-3BE2319495B2}"/>
                </c:ext>
              </c:extLst>
            </c:dLbl>
            <c:dLbl>
              <c:idx val="2"/>
              <c:layout>
                <c:manualLayout>
                  <c:x val="0"/>
                  <c:y val="-6.1232720909886344E-2"/>
                </c:manualLayout>
              </c:layout>
              <c:tx>
                <c:rich>
                  <a:bodyPr/>
                  <a:lstStyle/>
                  <a:p>
                    <a:fld id="{1C18BE95-54CA-4E27-9FB0-8260FBEF932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92549472892615"/>
                      <c:h val="0.1001333333333333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9F6A-4CD2-B8E2-3BE2319495B2}"/>
                </c:ext>
              </c:extLst>
            </c:dLbl>
            <c:dLbl>
              <c:idx val="3"/>
              <c:layout>
                <c:manualLayout>
                  <c:x val="0"/>
                  <c:y val="-7.6575678040245052E-2"/>
                </c:manualLayout>
              </c:layout>
              <c:tx>
                <c:rich>
                  <a:bodyPr/>
                  <a:lstStyle/>
                  <a:p>
                    <a:fld id="{34B0DBD0-9F47-4D80-94E3-5EBD15F67AE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9F6A-4CD2-B8E2-3BE2319495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charts'!$C$24:$F$24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3.152155637300158E-2</c:v>
                </c:pt>
                <c:pt idx="3">
                  <c:v>0.23757325229957882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charts'!$C$25:$F$25</c15:f>
                <c15:dlblRangeCache>
                  <c:ptCount val="4"/>
                  <c:pt idx="2">
                    <c:v>1.32; +35%</c:v>
                  </c:pt>
                  <c:pt idx="3">
                    <c:v>1.21; +24%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9F6A-4CD2-B8E2-3BE231949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Lden 55 dB population</a:t>
            </a:r>
          </a:p>
          <a:p>
            <a:pPr algn="l">
              <a:defRPr/>
            </a:pPr>
            <a:r>
              <a:rPr lang="en-GB" sz="1000" i="1"/>
              <a:t>(millions;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46-4CEE-B644-5CAAFFA49770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46-4CEE-B644-5CAAFFA49770}"/>
              </c:ext>
            </c:extLst>
          </c:dPt>
          <c:dPt>
            <c:idx val="3"/>
            <c:invertIfNegative val="0"/>
            <c:bubble3D val="0"/>
            <c:spPr>
              <a:pattFill prst="dkUpDiag">
                <a:fgClr>
                  <a:schemeClr val="accent1">
                    <a:lumMod val="40000"/>
                    <a:lumOff val="60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46-4CEE-B644-5CAAFFA49770}"/>
              </c:ext>
            </c:extLst>
          </c:dPt>
          <c:dLbls>
            <c:dLbl>
              <c:idx val="0"/>
              <c:layout>
                <c:manualLayout>
                  <c:x val="-1.0151230092773416E-17"/>
                  <c:y val="-0.11733333333333333"/>
                </c:manualLayout>
              </c:layout>
              <c:tx>
                <c:rich>
                  <a:bodyPr/>
                  <a:lstStyle/>
                  <a:p>
                    <a:fld id="{60097362-E76B-4FBD-8743-E10011041CDC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1E5F145D-7B3F-4CC6-9F1E-42AA1380EB6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946-4CEE-B644-5CAAFFA49770}"/>
                </c:ext>
              </c:extLst>
            </c:dLbl>
            <c:dLbl>
              <c:idx val="1"/>
              <c:layout>
                <c:manualLayout>
                  <c:x val="-8.120984074218733E-17"/>
                  <c:y val="-7.7617847769028872E-2"/>
                </c:manualLayout>
              </c:layout>
              <c:tx>
                <c:rich>
                  <a:bodyPr/>
                  <a:lstStyle/>
                  <a:p>
                    <a:fld id="{4E9543F1-ADE1-46BF-91AB-5C738D48ACFB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53F478F6-6626-435F-AD8A-D35B8109F501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946-4CEE-B644-5CAAFFA4977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91380D0-BE70-4BB0-8C05-F06C570CDFD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4843912D-AB33-4BEE-8DC4-4E8EC3ACB5F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946-4CEE-B644-5CAAFFA49770}"/>
                </c:ext>
              </c:extLst>
            </c:dLbl>
            <c:dLbl>
              <c:idx val="3"/>
              <c:layout>
                <c:manualLayout>
                  <c:x val="0"/>
                  <c:y val="-8.4155030621172355E-2"/>
                </c:manualLayout>
              </c:layout>
              <c:tx>
                <c:rich>
                  <a:bodyPr/>
                  <a:lstStyle/>
                  <a:p>
                    <a:fld id="{84140ABB-D966-4721-A5F4-FA9C82C7948F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AEC21E49-8CEE-474C-85E6-80F1BCA072CD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946-4CEE-B644-5CAAFFA497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charts'!$C$11:$F$11</c:f>
              <c:numCache>
                <c:formatCode>\+0%;\-0%;\-</c:formatCode>
                <c:ptCount val="4"/>
                <c:pt idx="0">
                  <c:v>0.38307960731858404</c:v>
                </c:pt>
                <c:pt idx="1">
                  <c:v>0.24957673890298437</c:v>
                </c:pt>
                <c:pt idx="2">
                  <c:v>0.18672105482237233</c:v>
                </c:pt>
                <c:pt idx="3">
                  <c:v>-0.20007749620257687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charts'!$C$10:$I$10</c15:f>
                <c15:dlblRangeCache>
                  <c:ptCount val="7"/>
                  <c:pt idx="0">
                    <c:v>3.80</c:v>
                  </c:pt>
                  <c:pt idx="1">
                    <c:v>3.43</c:v>
                  </c:pt>
                  <c:pt idx="2">
                    <c:v>3.26</c:v>
                  </c:pt>
                  <c:pt idx="3">
                    <c:v>2.20</c:v>
                  </c:pt>
                  <c:pt idx="4">
                    <c:v>3.26</c:v>
                  </c:pt>
                  <c:pt idx="5">
                    <c:v>3.33</c:v>
                  </c:pt>
                  <c:pt idx="6">
                    <c:v>2.20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9946-4CEE-B644-5CAAFFA49770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5F83BCF-45A5-4C59-BBC6-EAD9C14DDD7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9946-4CEE-B644-5CAAFFA4977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6554B84-018B-4509-8ECE-297E0BD4839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946-4CEE-B644-5CAAFFA49770}"/>
                </c:ext>
              </c:extLst>
            </c:dLbl>
            <c:dLbl>
              <c:idx val="2"/>
              <c:layout>
                <c:manualLayout>
                  <c:x val="0"/>
                  <c:y val="-5.1296237970253802E-2"/>
                </c:manualLayout>
              </c:layout>
              <c:tx>
                <c:rich>
                  <a:bodyPr/>
                  <a:lstStyle/>
                  <a:p>
                    <a:fld id="{4787313F-FEAA-409B-87F6-5A27C2EEF99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9946-4CEE-B644-5CAAFFA49770}"/>
                </c:ext>
              </c:extLst>
            </c:dLbl>
            <c:dLbl>
              <c:idx val="3"/>
              <c:layout>
                <c:manualLayout>
                  <c:x val="0"/>
                  <c:y val="-8.5560454943132191E-2"/>
                </c:manualLayout>
              </c:layout>
              <c:tx>
                <c:rich>
                  <a:bodyPr/>
                  <a:lstStyle/>
                  <a:p>
                    <a:fld id="{F28B6836-634A-4CE3-9DBD-F6F68A18CC1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9946-4CEE-B644-5CAAFFA497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charts'!$C$12:$F$12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2.5494356943575935E-2</c:v>
                </c:pt>
                <c:pt idx="3">
                  <c:v>0.13066595385698365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charts'!$C$13:$F$13</c15:f>
                <c15:dlblRangeCache>
                  <c:ptCount val="4"/>
                  <c:pt idx="2">
                    <c:v>3.33; +21%</c:v>
                  </c:pt>
                  <c:pt idx="3">
                    <c:v>3.10; +13%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9946-4CEE-B644-5CAAFFA49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Lnight 50 dB area</a:t>
            </a:r>
          </a:p>
          <a:p>
            <a:pPr algn="l">
              <a:defRPr/>
            </a:pPr>
            <a:r>
              <a:rPr lang="en-GB" sz="1000" i="1"/>
              <a:t>(km²; % change to 2005)</a:t>
            </a:r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58-4AA0-BD30-759E09E7CD1A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58-4AA0-BD30-759E09E7CD1A}"/>
              </c:ext>
            </c:extLst>
          </c:dPt>
          <c:dPt>
            <c:idx val="3"/>
            <c:invertIfNegative val="0"/>
            <c:bubble3D val="0"/>
            <c:spPr>
              <a:pattFill prst="dkUpDiag">
                <a:fgClr>
                  <a:schemeClr val="accent1">
                    <a:lumMod val="40000"/>
                    <a:lumOff val="60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58-4AA0-BD30-759E09E7CD1A}"/>
              </c:ext>
            </c:extLst>
          </c:dPt>
          <c:dLbls>
            <c:dLbl>
              <c:idx val="0"/>
              <c:layout>
                <c:manualLayout>
                  <c:x val="0"/>
                  <c:y val="-9.5806124234470769E-2"/>
                </c:manualLayout>
              </c:layout>
              <c:tx>
                <c:rich>
                  <a:bodyPr/>
                  <a:lstStyle/>
                  <a:p>
                    <a:fld id="{219639C8-069F-426F-9CE4-F978B91D74A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28EA505A-A391-4CDD-B243-7A1D88CBE0E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D58-4AA0-BD30-759E09E7CD1A}"/>
                </c:ext>
              </c:extLst>
            </c:dLbl>
            <c:dLbl>
              <c:idx val="1"/>
              <c:layout>
                <c:manualLayout>
                  <c:x val="-8.120984074218733E-17"/>
                  <c:y val="-7.7617847769028872E-2"/>
                </c:manualLayout>
              </c:layout>
              <c:tx>
                <c:rich>
                  <a:bodyPr/>
                  <a:lstStyle/>
                  <a:p>
                    <a:fld id="{A4C07D61-3EE2-4E16-81ED-80480BB80847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A8460FB-6FC4-4D73-90AE-A9DC35994ED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D58-4AA0-BD30-759E09E7CD1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5959965-FD88-4598-88F1-EB2CA3CA0D0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D0F0CFFB-6ADB-4D6F-9A2D-056B9D98210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D58-4AA0-BD30-759E09E7CD1A}"/>
                </c:ext>
              </c:extLst>
            </c:dLbl>
            <c:dLbl>
              <c:idx val="3"/>
              <c:layout>
                <c:manualLayout>
                  <c:x val="-4.4296788482834993E-3"/>
                  <c:y val="-8.6772703412073326E-2"/>
                </c:manualLayout>
              </c:layout>
              <c:tx>
                <c:rich>
                  <a:bodyPr/>
                  <a:lstStyle/>
                  <a:p>
                    <a:fld id="{C218EB8C-06D4-47D9-94F3-15346D6AA40E}" type="CELLRANGE">
                      <a:rPr lang="en-US" sz="800" baseline="0"/>
                      <a:pPr/>
                      <a:t>[CELLRANGE]</a:t>
                    </a:fld>
                    <a:r>
                      <a:rPr lang="en-US" sz="800" baseline="0"/>
                      <a:t>; </a:t>
                    </a:r>
                    <a:fld id="{71D6D67A-57C7-4483-839D-F02D8640ADAB}" type="VALUE">
                      <a:rPr lang="en-US" sz="800" baseline="0"/>
                      <a:pPr/>
                      <a:t>[VALUE]</a:t>
                    </a:fld>
                    <a:endParaRPr lang="en-US" sz="800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D58-4AA0-BD30-759E09E7CD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charts'!$C$17:$F$17</c:f>
              <c:numCache>
                <c:formatCode>\+0%;\-0%;\-</c:formatCode>
                <c:ptCount val="4"/>
                <c:pt idx="0">
                  <c:v>0.33770269506751927</c:v>
                </c:pt>
                <c:pt idx="1">
                  <c:v>0.26408271653765714</c:v>
                </c:pt>
                <c:pt idx="2">
                  <c:v>0.14978247358607866</c:v>
                </c:pt>
                <c:pt idx="3">
                  <c:v>-0.15085598056387306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charts'!$C$16:$I$16</c15:f>
                <c15:dlblRangeCache>
                  <c:ptCount val="7"/>
                  <c:pt idx="0">
                    <c:v>2368</c:v>
                  </c:pt>
                  <c:pt idx="1">
                    <c:v>2237</c:v>
                  </c:pt>
                  <c:pt idx="2">
                    <c:v>2035</c:v>
                  </c:pt>
                  <c:pt idx="3">
                    <c:v>1503</c:v>
                  </c:pt>
                  <c:pt idx="4">
                    <c:v>2035</c:v>
                  </c:pt>
                  <c:pt idx="5">
                    <c:v>2072</c:v>
                  </c:pt>
                  <c:pt idx="6">
                    <c:v>1503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DD58-4AA0-BD30-759E09E7CD1A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680D318-EEC9-4766-A425-78E8C6603BC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D58-4AA0-BD30-759E09E7CD1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89686F2-0DB0-4F22-B81C-6855E7B2E52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D58-4AA0-BD30-759E09E7CD1A}"/>
                </c:ext>
              </c:extLst>
            </c:dLbl>
            <c:dLbl>
              <c:idx val="2"/>
              <c:layout>
                <c:manualLayout>
                  <c:x val="0"/>
                  <c:y val="-5.0547681539807522E-2"/>
                </c:manualLayout>
              </c:layout>
              <c:tx>
                <c:rich>
                  <a:bodyPr/>
                  <a:lstStyle/>
                  <a:p>
                    <a:fld id="{2078ABD4-B8C1-4CD5-B5CD-E7D3FA4D941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D58-4AA0-BD30-759E09E7CD1A}"/>
                </c:ext>
              </c:extLst>
            </c:dLbl>
            <c:dLbl>
              <c:idx val="3"/>
              <c:layout>
                <c:manualLayout>
                  <c:x val="-4.4296788482834993E-3"/>
                  <c:y val="-6.7917060367454068E-2"/>
                </c:manualLayout>
              </c:layout>
              <c:tx>
                <c:rich>
                  <a:bodyPr/>
                  <a:lstStyle/>
                  <a:p>
                    <a:fld id="{B1C718F9-188D-432B-90F2-F77C65C1ACB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DD58-4AA0-BD30-759E09E7CD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charts'!$C$18:$F$18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2.0848635516130809E-2</c:v>
                </c:pt>
                <c:pt idx="3">
                  <c:v>0.11684275947793688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charts'!$C$19:$F$19</c15:f>
                <c15:dlblRangeCache>
                  <c:ptCount val="4"/>
                  <c:pt idx="2">
                    <c:v>2072; +17%</c:v>
                  </c:pt>
                  <c:pt idx="3">
                    <c:v>1977; +12%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DD58-4AA0-BD30-759E09E7C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N50A70 area</a:t>
            </a:r>
          </a:p>
          <a:p>
            <a:pPr algn="l">
              <a:defRPr/>
            </a:pPr>
            <a:r>
              <a:rPr lang="en-GB" sz="1000" i="1"/>
              <a:t>(km²; % change to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0C-4722-8B44-DCA1C66232E0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0C-4722-8B44-DCA1C66232E0}"/>
              </c:ext>
            </c:extLst>
          </c:dPt>
          <c:dLbls>
            <c:dLbl>
              <c:idx val="0"/>
              <c:layout>
                <c:manualLayout>
                  <c:x val="0"/>
                  <c:y val="-0.10666666666666674"/>
                </c:manualLayout>
              </c:layout>
              <c:tx>
                <c:rich>
                  <a:bodyPr/>
                  <a:lstStyle/>
                  <a:p>
                    <a:fld id="{0A28A2E7-0F08-4F18-BF64-9F51070DF89B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8D4A737-8B5F-45DC-930A-434507A86077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70C-4722-8B44-DCA1C66232E0}"/>
                </c:ext>
              </c:extLst>
            </c:dLbl>
            <c:dLbl>
              <c:idx val="1"/>
              <c:layout>
                <c:manualLayout>
                  <c:x val="-4.42967884828354E-3"/>
                  <c:y val="-9.3333333333333338E-2"/>
                </c:manualLayout>
              </c:layout>
              <c:tx>
                <c:rich>
                  <a:bodyPr/>
                  <a:lstStyle/>
                  <a:p>
                    <a:fld id="{A2C35C83-C28E-490E-849A-0487908775B0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C39B214-A1B9-4433-984A-8BDC693A327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70C-4722-8B44-DCA1C66232E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1E9CD58-9E18-40BE-8486-6098D757F60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72EF55F0-791E-4E77-BEB1-3D4F06E480D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E70C-4722-8B44-DCA1C66232E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0316EE7-6BF9-414B-9368-666A5BEBDF6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EB2B361A-637A-49C6-9BFC-6F97FEEACDDD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70C-4722-8B44-DCA1C66232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charts'!$C$29:$F$29</c:f>
              <c:numCache>
                <c:formatCode>\+0%;\-0%;\-</c:formatCode>
                <c:ptCount val="4"/>
                <c:pt idx="0">
                  <c:v>0.42847585451891468</c:v>
                </c:pt>
                <c:pt idx="1">
                  <c:v>0.31176255929935537</c:v>
                </c:pt>
                <c:pt idx="2">
                  <c:v>0.34162510643474131</c:v>
                </c:pt>
                <c:pt idx="3">
                  <c:v>0.11841625106434783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charts'!$C$28:$F$28</c15:f>
                <c15:dlblRangeCache>
                  <c:ptCount val="4"/>
                  <c:pt idx="0">
                    <c:v>2349</c:v>
                  </c:pt>
                  <c:pt idx="1">
                    <c:v>2157</c:v>
                  </c:pt>
                  <c:pt idx="2">
                    <c:v>2206</c:v>
                  </c:pt>
                  <c:pt idx="3">
                    <c:v>1839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E70C-4722-8B44-DCA1C66232E0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A11D190-5CCA-4EDF-ABDC-5C7EA215067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70C-4722-8B44-DCA1C66232E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FE697DE-EAF1-44A1-8930-229F656300D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70C-4722-8B44-DCA1C66232E0}"/>
                </c:ext>
              </c:extLst>
            </c:dLbl>
            <c:dLbl>
              <c:idx val="2"/>
              <c:layout>
                <c:manualLayout>
                  <c:x val="0"/>
                  <c:y val="-5.3333333333333337E-2"/>
                </c:manualLayout>
              </c:layout>
              <c:tx>
                <c:rich>
                  <a:bodyPr/>
                  <a:lstStyle/>
                  <a:p>
                    <a:fld id="{2F27121B-E001-4865-81CF-7E8FA4EA9E4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70C-4722-8B44-DCA1C66232E0}"/>
                </c:ext>
              </c:extLst>
            </c:dLbl>
            <c:dLbl>
              <c:idx val="3"/>
              <c:layout>
                <c:manualLayout>
                  <c:x val="0"/>
                  <c:y val="-8.444444444444453E-2"/>
                </c:manualLayout>
              </c:layout>
              <c:tx>
                <c:rich>
                  <a:bodyPr/>
                  <a:lstStyle/>
                  <a:p>
                    <a:fld id="{E2A8545A-5FDC-4BE4-8E0A-44A1B69B1DB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E70C-4722-8B44-DCA1C66232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charts'!$C$30:$F$30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2.4267120788225016E-2</c:v>
                </c:pt>
                <c:pt idx="3">
                  <c:v>0.28652232088553675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charts'!$C$31:$F$31</c15:f>
                <c15:dlblRangeCache>
                  <c:ptCount val="4"/>
                  <c:pt idx="2">
                    <c:v>2246; +37%</c:v>
                  </c:pt>
                  <c:pt idx="3">
                    <c:v>2310; +40%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E70C-4722-8B44-DCA1C66232E0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charts'!$C$38:$F$38</c:f>
              <c:numCache>
                <c:formatCode>\+0%;\-0%;\-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C-E70C-4722-8B44-DCA1C6623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</xdr:row>
      <xdr:rowOff>0</xdr:rowOff>
    </xdr:from>
    <xdr:to>
      <xdr:col>15</xdr:col>
      <xdr:colOff>428625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7A301C-9EFE-440F-9C9C-ED1FAC12AD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35</xdr:row>
      <xdr:rowOff>0</xdr:rowOff>
    </xdr:from>
    <xdr:to>
      <xdr:col>20</xdr:col>
      <xdr:colOff>428625</xdr:colOff>
      <xdr:row>50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C90F8E7-E6F8-4749-B750-499C6C511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35</xdr:row>
      <xdr:rowOff>0</xdr:rowOff>
    </xdr:from>
    <xdr:to>
      <xdr:col>15</xdr:col>
      <xdr:colOff>428625</xdr:colOff>
      <xdr:row>50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542236-F8AB-4E0E-B6FE-E345A27E0B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0</xdr:colOff>
      <xdr:row>19</xdr:row>
      <xdr:rowOff>0</xdr:rowOff>
    </xdr:from>
    <xdr:to>
      <xdr:col>25</xdr:col>
      <xdr:colOff>428625</xdr:colOff>
      <xdr:row>34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12DED30-1140-4035-94B0-3050AFF848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19</xdr:row>
      <xdr:rowOff>0</xdr:rowOff>
    </xdr:from>
    <xdr:to>
      <xdr:col>20</xdr:col>
      <xdr:colOff>428625</xdr:colOff>
      <xdr:row>34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2FB3322-A142-4AB1-A5A1-54DADE82F1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19</xdr:row>
      <xdr:rowOff>0</xdr:rowOff>
    </xdr:from>
    <xdr:to>
      <xdr:col>15</xdr:col>
      <xdr:colOff>428625</xdr:colOff>
      <xdr:row>34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7A95669-904E-4023-AB27-DE27C79F77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0</xdr:colOff>
      <xdr:row>3</xdr:row>
      <xdr:rowOff>0</xdr:rowOff>
    </xdr:from>
    <xdr:to>
      <xdr:col>20</xdr:col>
      <xdr:colOff>428625</xdr:colOff>
      <xdr:row>18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3D0E41B-76E3-40B4-804C-2381DFD4F9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0</xdr:colOff>
      <xdr:row>3</xdr:row>
      <xdr:rowOff>0</xdr:rowOff>
    </xdr:from>
    <xdr:to>
      <xdr:col>25</xdr:col>
      <xdr:colOff>428625</xdr:colOff>
      <xdr:row>18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F28852A-0D43-4969-BEFE-5D22E05A59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9F091-6D08-46EF-9B08-A3EFEB380E90}">
  <dimension ref="A1:C10"/>
  <sheetViews>
    <sheetView tabSelected="1" workbookViewId="0">
      <selection activeCell="A9" sqref="A9"/>
    </sheetView>
  </sheetViews>
  <sheetFormatPr defaultRowHeight="15" x14ac:dyDescent="0.25"/>
  <cols>
    <col min="1" max="1" width="12.28515625" customWidth="1"/>
    <col min="3" max="3" width="40.85546875" bestFit="1" customWidth="1"/>
  </cols>
  <sheetData>
    <row r="1" spans="1:3" x14ac:dyDescent="0.25">
      <c r="A1" s="1" t="s">
        <v>0</v>
      </c>
      <c r="B1" s="2"/>
      <c r="C1" s="3"/>
    </row>
    <row r="2" spans="1:3" x14ac:dyDescent="0.25">
      <c r="A2" s="4" t="s">
        <v>1</v>
      </c>
      <c r="B2" s="2"/>
      <c r="C2" s="3"/>
    </row>
    <row r="3" spans="1:3" x14ac:dyDescent="0.25">
      <c r="A3" s="5"/>
      <c r="B3" s="2"/>
      <c r="C3" s="3"/>
    </row>
    <row r="4" spans="1:3" x14ac:dyDescent="0.25">
      <c r="A4" s="1" t="s">
        <v>6</v>
      </c>
      <c r="B4" s="2"/>
      <c r="C4" s="3"/>
    </row>
    <row r="5" spans="1:3" x14ac:dyDescent="0.25">
      <c r="A5" s="3"/>
      <c r="B5" s="2"/>
      <c r="C5" s="3"/>
    </row>
    <row r="6" spans="1:3" x14ac:dyDescent="0.25">
      <c r="A6" s="1" t="s">
        <v>2</v>
      </c>
      <c r="B6" s="6" t="s">
        <v>3</v>
      </c>
      <c r="C6" s="1" t="s">
        <v>4</v>
      </c>
    </row>
    <row r="7" spans="1:3" x14ac:dyDescent="0.25">
      <c r="A7" s="7">
        <v>44875</v>
      </c>
      <c r="B7" s="2">
        <v>1</v>
      </c>
      <c r="C7" s="3" t="s">
        <v>5</v>
      </c>
    </row>
    <row r="8" spans="1:3" x14ac:dyDescent="0.25">
      <c r="A8" s="7">
        <v>45604</v>
      </c>
      <c r="B8" s="2">
        <v>2</v>
      </c>
      <c r="C8" s="3" t="s">
        <v>13</v>
      </c>
    </row>
    <row r="9" spans="1:3" x14ac:dyDescent="0.25">
      <c r="A9" s="7"/>
      <c r="B9" s="2"/>
      <c r="C9" s="3"/>
    </row>
    <row r="10" spans="1:3" x14ac:dyDescent="0.25">
      <c r="A10" s="7"/>
      <c r="B10" s="2"/>
      <c r="C10" s="3"/>
    </row>
  </sheetData>
  <hyperlinks>
    <hyperlink ref="A2" r:id="rId1" xr:uid="{2E385064-9228-41D8-9D50-B4B47DDC4D7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CAA79-7BB1-4F66-B149-ADB942092254}">
  <dimension ref="A1:M6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A3"/>
    </sheetView>
  </sheetViews>
  <sheetFormatPr defaultColWidth="9.140625" defaultRowHeight="15" x14ac:dyDescent="0.25"/>
  <cols>
    <col min="1" max="1" width="32.140625" bestFit="1" customWidth="1"/>
    <col min="2" max="10" width="11.28515625" customWidth="1"/>
    <col min="11" max="11" width="9.7109375" customWidth="1"/>
  </cols>
  <sheetData>
    <row r="1" spans="1:13" x14ac:dyDescent="0.25">
      <c r="A1" s="11"/>
      <c r="B1" s="14">
        <v>2005</v>
      </c>
      <c r="C1" s="14">
        <v>2019</v>
      </c>
      <c r="D1" s="14">
        <v>2023</v>
      </c>
      <c r="E1" s="14">
        <v>2030</v>
      </c>
      <c r="F1" s="15">
        <v>2050</v>
      </c>
      <c r="G1" s="15">
        <v>2030</v>
      </c>
      <c r="H1" s="15">
        <v>2030</v>
      </c>
      <c r="I1" s="15">
        <v>2050</v>
      </c>
      <c r="J1" s="15">
        <v>2050</v>
      </c>
      <c r="K1" s="16"/>
    </row>
    <row r="2" spans="1:13" x14ac:dyDescent="0.25">
      <c r="A2" s="12"/>
      <c r="B2" s="17"/>
      <c r="C2" s="17"/>
      <c r="D2" s="17"/>
      <c r="E2" s="17"/>
      <c r="F2" s="17"/>
      <c r="G2" s="17" t="s">
        <v>14</v>
      </c>
      <c r="H2" s="17" t="s">
        <v>15</v>
      </c>
      <c r="I2" s="17" t="s">
        <v>14</v>
      </c>
      <c r="J2" s="17" t="s">
        <v>15</v>
      </c>
      <c r="K2" s="17"/>
    </row>
    <row r="3" spans="1:13" ht="15.75" thickBot="1" x14ac:dyDescent="0.3">
      <c r="A3" s="13"/>
      <c r="B3" s="18"/>
      <c r="C3" s="19" t="s">
        <v>7</v>
      </c>
      <c r="D3" s="19" t="s">
        <v>7</v>
      </c>
      <c r="E3" s="19"/>
      <c r="F3" s="20" t="s">
        <v>7</v>
      </c>
      <c r="G3" s="20"/>
      <c r="H3" s="20"/>
      <c r="I3" s="20"/>
      <c r="J3" s="20"/>
      <c r="K3" s="21"/>
    </row>
    <row r="4" spans="1:13" x14ac:dyDescent="0.25">
      <c r="A4" s="22" t="s">
        <v>8</v>
      </c>
      <c r="B4" s="23">
        <v>3664.199999999998</v>
      </c>
      <c r="C4" s="23">
        <v>4691.1999999999989</v>
      </c>
      <c r="D4" s="23">
        <v>4273.5999999999995</v>
      </c>
      <c r="E4" s="23">
        <f>IF(AND(G5&lt;=0,H5&lt;=0),H4,G4)</f>
        <v>4093.9000000000005</v>
      </c>
      <c r="F4" s="23">
        <f>IF(AND(I5&lt;=0,J5&lt;=0),J4,I4)</f>
        <v>3061.5000000000005</v>
      </c>
      <c r="G4" s="23">
        <v>4093.9000000000005</v>
      </c>
      <c r="H4" s="23">
        <v>4164.7999999999993</v>
      </c>
      <c r="I4" s="23">
        <v>3061.5000000000005</v>
      </c>
      <c r="J4" s="23">
        <v>3981.2000000000003</v>
      </c>
      <c r="K4" s="24"/>
      <c r="L4" s="8"/>
    </row>
    <row r="5" spans="1:13" x14ac:dyDescent="0.25">
      <c r="A5" s="22"/>
      <c r="B5" s="25">
        <f>B4/$B4-1</f>
        <v>0</v>
      </c>
      <c r="C5" s="25">
        <f t="shared" ref="C5:J5" si="0">C4/$B4-1</f>
        <v>0.28027946072812671</v>
      </c>
      <c r="D5" s="25">
        <f t="shared" si="0"/>
        <v>0.16631188253916318</v>
      </c>
      <c r="E5" s="25">
        <f>IF(AND(G5&lt;=0,H5&lt;=0),H5,G5)</f>
        <v>0.11726979968342421</v>
      </c>
      <c r="F5" s="25">
        <f>IF(AND(I5&lt;=0,J5&lt;=0),J5,I5)</f>
        <v>-0.16448337972818017</v>
      </c>
      <c r="G5" s="25">
        <f t="shared" si="0"/>
        <v>0.11726979968342421</v>
      </c>
      <c r="H5" s="25">
        <f t="shared" si="0"/>
        <v>0.13661918017575503</v>
      </c>
      <c r="I5" s="25">
        <f t="shared" si="0"/>
        <v>-0.16448337972818017</v>
      </c>
      <c r="J5" s="25">
        <f t="shared" si="0"/>
        <v>8.6512744937504049E-2</v>
      </c>
      <c r="K5" s="25"/>
    </row>
    <row r="6" spans="1:13" x14ac:dyDescent="0.25">
      <c r="A6" s="22"/>
      <c r="B6" s="25">
        <v>0</v>
      </c>
      <c r="C6" s="25">
        <v>0</v>
      </c>
      <c r="D6" s="25">
        <v>0</v>
      </c>
      <c r="E6" s="25">
        <f>IF(AND(H5&gt;0,G5&gt;0),H5-G5,IF(AND(H5&lt;=0,G5&lt;=0),G5-H5,H5))</f>
        <v>1.9349380492330814E-2</v>
      </c>
      <c r="F6" s="25">
        <f>IF(AND(J5&gt;0,I5&gt;0),J5-I5,IF(AND(J5&lt;=0,I5&lt;=0),I5-J5,J5))</f>
        <v>8.6512744937504049E-2</v>
      </c>
      <c r="G6" s="25"/>
      <c r="H6" s="25"/>
      <c r="I6" s="25"/>
      <c r="L6" s="8"/>
      <c r="M6" s="8"/>
    </row>
    <row r="7" spans="1:13" x14ac:dyDescent="0.25">
      <c r="A7" s="22"/>
      <c r="B7" s="25"/>
      <c r="C7" s="25"/>
      <c r="D7" s="25"/>
      <c r="E7" s="26" t="str">
        <f>IF(AND(G5&lt;=0,H5&lt;=0),TEXT(G4,"0")&amp;"; "&amp;TEXT(G5,"+0%;-0%;-"),TEXT(H4,"0")&amp;"; "&amp;TEXT(H5,"+0%;-0%;-"))</f>
        <v>4165; +14%</v>
      </c>
      <c r="F7" s="26" t="str">
        <f>IF(AND(I5&lt;=0,J5&lt;=0),TEXT(I4,"0")&amp;"; "&amp;TEXT(I5,"+0%;-0%;-"),TEXT(J4,"0")&amp;"; "&amp;TEXT(J5,"+0%;-0%;-"))</f>
        <v>3981; +9%</v>
      </c>
      <c r="G7" s="26"/>
      <c r="H7" s="26"/>
      <c r="I7" s="26"/>
      <c r="J7" s="26"/>
      <c r="K7" s="27"/>
      <c r="L7" s="8"/>
    </row>
    <row r="8" spans="1:13" x14ac:dyDescent="0.25">
      <c r="A8" s="22"/>
      <c r="B8" s="25"/>
      <c r="C8" s="25"/>
      <c r="D8" s="25"/>
      <c r="E8" s="25"/>
      <c r="F8" s="25"/>
      <c r="G8" s="25"/>
      <c r="H8" s="25"/>
      <c r="I8" s="25"/>
      <c r="K8" s="24"/>
      <c r="L8" s="8"/>
    </row>
    <row r="9" spans="1:13" x14ac:dyDescent="0.25">
      <c r="A9" s="22"/>
      <c r="B9" s="25"/>
      <c r="C9" s="25"/>
      <c r="D9" s="25"/>
      <c r="E9" s="26"/>
      <c r="F9" s="26"/>
      <c r="G9" s="26"/>
      <c r="H9" s="26"/>
      <c r="I9" s="26"/>
      <c r="J9" s="26"/>
      <c r="K9" s="9"/>
      <c r="L9" s="9"/>
    </row>
    <row r="10" spans="1:13" x14ac:dyDescent="0.25">
      <c r="A10" s="22" t="s">
        <v>9</v>
      </c>
      <c r="B10" s="28">
        <v>2.7459410000000002</v>
      </c>
      <c r="C10" s="28">
        <v>3.7978550000000002</v>
      </c>
      <c r="D10" s="28">
        <v>3.4312640000000001</v>
      </c>
      <c r="E10" s="29">
        <f>IF(AND(G11&lt;=0,H11&lt;=0),H10,G10)</f>
        <v>3.2586659999999998</v>
      </c>
      <c r="F10" s="29">
        <f>IF(AND(I11&lt;=0,J11&lt;=0),J10,I10)</f>
        <v>2.1965400000000002</v>
      </c>
      <c r="G10" s="28">
        <v>3.2586659999999998</v>
      </c>
      <c r="H10" s="28">
        <v>3.3286720000000001</v>
      </c>
      <c r="I10" s="28">
        <v>2.1965400000000002</v>
      </c>
      <c r="J10" s="28">
        <v>3.1047419999999999</v>
      </c>
      <c r="K10" s="25"/>
      <c r="L10" s="8"/>
    </row>
    <row r="11" spans="1:13" x14ac:dyDescent="0.25">
      <c r="A11" s="22"/>
      <c r="B11" s="25">
        <f>B10/$B10-1</f>
        <v>0</v>
      </c>
      <c r="C11" s="25">
        <f t="shared" ref="C11:J11" si="1">C10/$B10-1</f>
        <v>0.38307960731858404</v>
      </c>
      <c r="D11" s="25">
        <f t="shared" si="1"/>
        <v>0.24957673890298437</v>
      </c>
      <c r="E11" s="25">
        <f>IF(AND(G11&lt;=0,H11&lt;=0),H11,G11)</f>
        <v>0.18672105482237233</v>
      </c>
      <c r="F11" s="25">
        <f>IF(AND(I11&lt;=0,J11&lt;=0),J11,I11)</f>
        <v>-0.20007749620257687</v>
      </c>
      <c r="G11" s="25">
        <f t="shared" ref="G11:I11" si="2">G10/$B10-1</f>
        <v>0.18672105482237233</v>
      </c>
      <c r="H11" s="25">
        <f t="shared" si="2"/>
        <v>0.21221541176594827</v>
      </c>
      <c r="I11" s="25">
        <f t="shared" si="2"/>
        <v>-0.20007749620257687</v>
      </c>
      <c r="J11" s="25">
        <f t="shared" si="1"/>
        <v>0.13066595385698365</v>
      </c>
      <c r="K11" s="25"/>
      <c r="L11" s="8"/>
    </row>
    <row r="12" spans="1:13" x14ac:dyDescent="0.25">
      <c r="A12" s="22"/>
      <c r="B12" s="25">
        <v>0</v>
      </c>
      <c r="C12" s="25">
        <v>0</v>
      </c>
      <c r="D12" s="25">
        <v>0</v>
      </c>
      <c r="E12" s="25">
        <f>IF(AND(H11&gt;0,G11&gt;0),H11-G11,IF(AND(H11&lt;=0,G11&lt;=0),G11-H11,H11))</f>
        <v>2.5494356943575935E-2</v>
      </c>
      <c r="F12" s="25">
        <f>IF(AND(J11&gt;0,I11&gt;0),J11-I11,IF(AND(J11&lt;=0,I11&lt;=0),I11-J11,J11))</f>
        <v>0.13066595385698365</v>
      </c>
      <c r="G12" s="25"/>
      <c r="H12" s="25"/>
      <c r="I12" s="25"/>
      <c r="K12" s="25"/>
      <c r="L12" s="8"/>
    </row>
    <row r="13" spans="1:13" x14ac:dyDescent="0.25">
      <c r="A13" s="22"/>
      <c r="B13" s="25"/>
      <c r="C13" s="25"/>
      <c r="D13" s="25"/>
      <c r="E13" s="26" t="str">
        <f>IF(AND(G11&lt;=0,H11&lt;=0),TEXT(G10,"0.00")&amp;"; "&amp;TEXT(G11,"+0%;-0%;-"),TEXT(H10,"0.00")&amp;"; "&amp;TEXT(H11,"+0%;-0%;-"))</f>
        <v>3.33; +21%</v>
      </c>
      <c r="F13" s="26" t="str">
        <f>IF(AND(I11&lt;=0,J11&lt;=0),TEXT(I10,"0.00")&amp;"; "&amp;TEXT(I11,"+0%;-0%;-"),TEXT(J10,"0.00")&amp;"; "&amp;TEXT(J11,"+0%;-0%;-"))</f>
        <v>3.10; +13%</v>
      </c>
      <c r="G13" s="26"/>
      <c r="H13" s="26"/>
      <c r="I13" s="26"/>
      <c r="J13" s="26"/>
      <c r="K13" s="23"/>
    </row>
    <row r="14" spans="1:13" x14ac:dyDescent="0.25">
      <c r="A14" s="22"/>
      <c r="B14" s="25"/>
      <c r="C14" s="25"/>
      <c r="D14" s="25"/>
      <c r="E14" s="25"/>
      <c r="F14" s="25"/>
      <c r="G14" s="25"/>
      <c r="H14" s="25"/>
      <c r="I14" s="25"/>
      <c r="K14" s="25"/>
    </row>
    <row r="15" spans="1:13" x14ac:dyDescent="0.25">
      <c r="A15" s="22"/>
      <c r="B15" s="25"/>
      <c r="C15" s="25"/>
      <c r="D15" s="25"/>
      <c r="E15" s="26"/>
      <c r="F15" s="26"/>
      <c r="G15" s="26"/>
      <c r="H15" s="26"/>
      <c r="I15" s="26"/>
      <c r="J15" s="26"/>
      <c r="K15" s="10"/>
    </row>
    <row r="16" spans="1:13" x14ac:dyDescent="0.25">
      <c r="A16" s="22" t="s">
        <v>10</v>
      </c>
      <c r="B16" s="23">
        <v>1769.8999999999992</v>
      </c>
      <c r="C16" s="23">
        <v>2367.6000000000013</v>
      </c>
      <c r="D16" s="23">
        <v>2237.2999999999984</v>
      </c>
      <c r="E16" s="23">
        <f>IF(AND(G17&lt;=0,H17&lt;=0),H16,G16)</f>
        <v>2034.9999999999998</v>
      </c>
      <c r="F16" s="23">
        <f>IF(AND(I17&lt;=0,J17&lt;=0),J16,I16)</f>
        <v>1502.9000000000003</v>
      </c>
      <c r="G16" s="23">
        <v>2034.9999999999998</v>
      </c>
      <c r="H16" s="23">
        <v>2071.8999999999996</v>
      </c>
      <c r="I16" s="23">
        <v>1502.9000000000003</v>
      </c>
      <c r="J16" s="23">
        <v>1976.6999999999996</v>
      </c>
      <c r="K16" s="10"/>
    </row>
    <row r="17" spans="1:11" x14ac:dyDescent="0.25">
      <c r="A17" s="22"/>
      <c r="B17" s="25">
        <f>B16/$B16-1</f>
        <v>0</v>
      </c>
      <c r="C17" s="25">
        <f t="shared" ref="C17:J17" si="3">C16/$B16-1</f>
        <v>0.33770269506751927</v>
      </c>
      <c r="D17" s="25">
        <f t="shared" si="3"/>
        <v>0.26408271653765714</v>
      </c>
      <c r="E17" s="25">
        <f>IF(AND(G17&lt;=0,H17&lt;=0),H17,G17)</f>
        <v>0.14978247358607866</v>
      </c>
      <c r="F17" s="25">
        <f>IF(AND(I17&lt;=0,J17&lt;=0),J17,I17)</f>
        <v>-0.15085598056387306</v>
      </c>
      <c r="G17" s="25">
        <f t="shared" ref="G17:I17" si="4">G16/$B16-1</f>
        <v>0.14978247358607866</v>
      </c>
      <c r="H17" s="25">
        <f t="shared" si="4"/>
        <v>0.17063110910220947</v>
      </c>
      <c r="I17" s="25">
        <f t="shared" si="4"/>
        <v>-0.15085598056387306</v>
      </c>
      <c r="J17" s="25">
        <f t="shared" si="3"/>
        <v>0.11684275947793688</v>
      </c>
      <c r="K17" s="23"/>
    </row>
    <row r="18" spans="1:11" x14ac:dyDescent="0.25">
      <c r="A18" s="22"/>
      <c r="B18" s="25">
        <v>0</v>
      </c>
      <c r="C18" s="25">
        <v>0</v>
      </c>
      <c r="D18" s="25">
        <v>0</v>
      </c>
      <c r="E18" s="25">
        <f>IF(AND(H17&gt;0,G17&gt;0),H17-G17,IF(AND(H17&lt;=0,G17&lt;=0),G17-H17,H17))</f>
        <v>2.0848635516130809E-2</v>
      </c>
      <c r="F18" s="25">
        <f>IF(AND(J17&gt;0,I17&gt;0),J17-I17,IF(AND(J17&lt;=0,I17&lt;=0),I17-J17,J17))</f>
        <v>0.11684275947793688</v>
      </c>
      <c r="G18" s="25"/>
      <c r="H18" s="25"/>
      <c r="I18" s="25"/>
      <c r="K18" s="25"/>
    </row>
    <row r="19" spans="1:11" x14ac:dyDescent="0.25">
      <c r="A19" s="22"/>
      <c r="B19" s="25"/>
      <c r="C19" s="25"/>
      <c r="D19" s="25"/>
      <c r="E19" s="26" t="str">
        <f>IF(AND(G17&lt;=0,H17&lt;=0),TEXT(G16,"0")&amp;"; "&amp;TEXT(G17,"+0%;-0%;-"),TEXT(H16,"0")&amp;"; "&amp;TEXT(H17,"+0%;-0%;-"))</f>
        <v>2072; +17%</v>
      </c>
      <c r="F19" s="26" t="str">
        <f>IF(AND(I17&lt;=0,J17&lt;=0),TEXT(I16,"0")&amp;"; "&amp;TEXT(I17,"+0%;-0%;-"),TEXT(J16,"0")&amp;"; "&amp;TEXT(J17,"+0%;-0%;-"))</f>
        <v>1977; +12%</v>
      </c>
      <c r="G19" s="26"/>
      <c r="H19" s="26"/>
      <c r="I19" s="26"/>
      <c r="J19" s="26"/>
      <c r="K19" s="10"/>
    </row>
    <row r="20" spans="1:11" x14ac:dyDescent="0.25">
      <c r="A20" s="22"/>
      <c r="B20" s="25"/>
      <c r="C20" s="25"/>
      <c r="D20" s="25"/>
      <c r="E20" s="25"/>
      <c r="F20" s="25"/>
      <c r="G20" s="25"/>
      <c r="H20" s="25"/>
      <c r="I20" s="25"/>
      <c r="K20" s="10"/>
    </row>
    <row r="21" spans="1:11" x14ac:dyDescent="0.25">
      <c r="A21" s="22"/>
      <c r="B21" s="25"/>
      <c r="C21" s="25"/>
      <c r="D21" s="25"/>
      <c r="E21" s="26"/>
      <c r="F21" s="26"/>
      <c r="G21" s="26"/>
      <c r="H21" s="26"/>
      <c r="I21" s="26"/>
      <c r="J21" s="26"/>
      <c r="K21" s="24"/>
    </row>
    <row r="22" spans="1:11" x14ac:dyDescent="0.25">
      <c r="A22" s="22" t="s">
        <v>11</v>
      </c>
      <c r="B22" s="28">
        <v>0.97539600000000004</v>
      </c>
      <c r="C22" s="28">
        <v>1.519979</v>
      </c>
      <c r="D22" s="28">
        <v>1.451902</v>
      </c>
      <c r="E22" s="29">
        <f>IF(AND(G23&lt;=0,H23&lt;=0),H22,G22)</f>
        <v>1.2859039999999999</v>
      </c>
      <c r="F22" s="29">
        <f>IF(AND(I23&lt;=0,J23&lt;=0),J22,I22)</f>
        <v>0.81113500000000005</v>
      </c>
      <c r="G22" s="28">
        <v>1.2859039999999999</v>
      </c>
      <c r="H22" s="28">
        <v>1.3166500000000001</v>
      </c>
      <c r="I22" s="28">
        <v>0.81113500000000005</v>
      </c>
      <c r="J22" s="28">
        <v>1.2071240000000001</v>
      </c>
      <c r="K22" s="25"/>
    </row>
    <row r="23" spans="1:11" x14ac:dyDescent="0.25">
      <c r="A23" s="22"/>
      <c r="B23" s="25">
        <f>B22/$B22-1</f>
        <v>0</v>
      </c>
      <c r="C23" s="25">
        <f>C22/$B22-1</f>
        <v>0.55831990289072331</v>
      </c>
      <c r="D23" s="25">
        <f>D22/$B22-1</f>
        <v>0.48852568597779777</v>
      </c>
      <c r="E23" s="25">
        <f>IF(AND(G23&lt;=0,H23&lt;=0),H23,G23)</f>
        <v>0.31834044839224251</v>
      </c>
      <c r="F23" s="25">
        <f>IF(AND(I23&lt;=0,J23&lt;=0),J23,I23)</f>
        <v>-0.16840442240894982</v>
      </c>
      <c r="G23" s="25">
        <f t="shared" ref="G23" si="5">G22/$B22-1</f>
        <v>0.31834044839224251</v>
      </c>
      <c r="H23" s="25">
        <f>H22/$B22-1</f>
        <v>0.34986200476524409</v>
      </c>
      <c r="I23" s="25">
        <f>I22/$B22-1</f>
        <v>-0.16840442240894982</v>
      </c>
      <c r="J23" s="25">
        <f>J22/$B22-1</f>
        <v>0.23757325229957882</v>
      </c>
      <c r="K23" s="10"/>
    </row>
    <row r="24" spans="1:11" x14ac:dyDescent="0.25">
      <c r="A24" s="22"/>
      <c r="B24" s="25">
        <v>0</v>
      </c>
      <c r="C24" s="25">
        <v>0</v>
      </c>
      <c r="D24" s="25">
        <v>0</v>
      </c>
      <c r="E24" s="25">
        <f>IF(AND(H23&gt;0,G23&gt;0),H23-G23,IF(AND(H23&lt;=0,G23&lt;=0),G23-H23,H23))</f>
        <v>3.152155637300158E-2</v>
      </c>
      <c r="F24" s="25">
        <f>IF(AND(J23&gt;0,I23&gt;0),J23-I23,IF(AND(J23&lt;=0,I23&lt;=0),I23-J23,J23))</f>
        <v>0.23757325229957882</v>
      </c>
      <c r="G24" s="25"/>
      <c r="H24" s="25"/>
      <c r="I24" s="25"/>
      <c r="K24" s="10"/>
    </row>
    <row r="25" spans="1:11" x14ac:dyDescent="0.25">
      <c r="A25" s="22"/>
      <c r="B25" s="25"/>
      <c r="C25" s="25"/>
      <c r="D25" s="25"/>
      <c r="E25" s="26" t="str">
        <f>IF(AND(G23&lt;=0,H23&lt;=0),TEXT(G22,"0.00")&amp;"; "&amp;TEXT(G23,"+0%;-0%;-"),TEXT(H22,"0.00")&amp;"; "&amp;TEXT(H23,"+0%;-0%;-"))</f>
        <v>1.32; +35%</v>
      </c>
      <c r="F25" s="26" t="str">
        <f>IF(AND(I23&lt;=0,J23&lt;=0),TEXT(I22,"0.00")&amp;"; "&amp;TEXT(I23,"+0%;-0%;-"),TEXT(J22,"0.00")&amp;"; "&amp;TEXT(J23,"+0%;-0%;-"))</f>
        <v>1.21; +24%</v>
      </c>
      <c r="G25" s="26"/>
      <c r="H25" s="26"/>
      <c r="I25" s="26"/>
      <c r="J25" s="26"/>
      <c r="K25" s="23"/>
    </row>
    <row r="26" spans="1:11" x14ac:dyDescent="0.25">
      <c r="A26" s="22"/>
      <c r="B26" s="25"/>
      <c r="C26" s="25"/>
      <c r="D26" s="25"/>
      <c r="E26" s="25"/>
      <c r="F26" s="25"/>
      <c r="G26" s="25"/>
      <c r="H26" s="25"/>
      <c r="I26" s="25"/>
      <c r="K26" s="25"/>
    </row>
    <row r="27" spans="1:11" x14ac:dyDescent="0.25">
      <c r="A27" s="22"/>
      <c r="B27" s="25"/>
      <c r="C27" s="25"/>
      <c r="D27" s="25"/>
      <c r="E27" s="26"/>
      <c r="F27" s="26"/>
      <c r="G27" s="26"/>
      <c r="H27" s="26"/>
      <c r="I27" s="26"/>
      <c r="J27" s="26"/>
      <c r="K27" s="10"/>
    </row>
    <row r="28" spans="1:11" x14ac:dyDescent="0.25">
      <c r="A28" s="22" t="s">
        <v>16</v>
      </c>
      <c r="B28" s="23">
        <v>1644.1999999999996</v>
      </c>
      <c r="C28" s="23">
        <v>2348.6999999999989</v>
      </c>
      <c r="D28" s="23">
        <v>2156.7999999999997</v>
      </c>
      <c r="E28" s="23">
        <f>IF(AND(G29&lt;=0,H29&lt;=0),H28,G28)</f>
        <v>2205.900000000001</v>
      </c>
      <c r="F28" s="23">
        <f>IF(AND(I29&lt;=0,J29&lt;=0),J28,I28)</f>
        <v>1838.9</v>
      </c>
      <c r="G28" s="23">
        <v>2205.900000000001</v>
      </c>
      <c r="H28" s="23">
        <v>2245.8000000000006</v>
      </c>
      <c r="I28" s="23">
        <v>1838.9</v>
      </c>
      <c r="J28" s="23">
        <v>2309.9999999999995</v>
      </c>
      <c r="K28" s="10"/>
    </row>
    <row r="29" spans="1:11" x14ac:dyDescent="0.25">
      <c r="A29" s="22"/>
      <c r="B29" s="25">
        <f>B28/$B28-1</f>
        <v>0</v>
      </c>
      <c r="C29" s="25">
        <f t="shared" ref="C29:D29" si="6">C28/$B28-1</f>
        <v>0.42847585451891468</v>
      </c>
      <c r="D29" s="25">
        <f t="shared" si="6"/>
        <v>0.31176255929935537</v>
      </c>
      <c r="E29" s="25">
        <f>IF(AND(G29&lt;=0,H29&lt;=0),H29,G29)</f>
        <v>0.34162510643474131</v>
      </c>
      <c r="F29" s="25">
        <f>IF(AND(I29&lt;=0,J29&lt;=0),J29,I29)</f>
        <v>0.11841625106434783</v>
      </c>
      <c r="G29" s="25">
        <f t="shared" ref="G29" si="7">G28/$B28-1</f>
        <v>0.34162510643474131</v>
      </c>
      <c r="H29" s="25">
        <f>H28/$B28-1</f>
        <v>0.36589222722296633</v>
      </c>
      <c r="I29" s="25">
        <f>I28/$B28-1</f>
        <v>0.11841625106434783</v>
      </c>
      <c r="J29" s="25">
        <f>J28/$B28-1</f>
        <v>0.40493857194988458</v>
      </c>
      <c r="K29" s="24"/>
    </row>
    <row r="30" spans="1:11" x14ac:dyDescent="0.25">
      <c r="A30" s="22"/>
      <c r="B30" s="25">
        <v>0</v>
      </c>
      <c r="C30" s="25">
        <v>0</v>
      </c>
      <c r="D30" s="25">
        <v>0</v>
      </c>
      <c r="E30" s="25">
        <f>IF(AND(H29&gt;0,G29&gt;0),H29-G29,IF(AND(H29&lt;=0,G29&lt;=0),G29-H29,H29))</f>
        <v>2.4267120788225016E-2</v>
      </c>
      <c r="F30" s="25">
        <f>IF(AND(J29&gt;0,I29&gt;0),J29-I29,IF(AND(J29&lt;=0,I29&lt;=0),I29-J29,J29))</f>
        <v>0.28652232088553675</v>
      </c>
      <c r="G30" s="25"/>
      <c r="H30" s="25"/>
      <c r="I30" s="25"/>
      <c r="K30" s="25"/>
    </row>
    <row r="31" spans="1:11" x14ac:dyDescent="0.25">
      <c r="A31" s="22"/>
      <c r="B31" s="25"/>
      <c r="C31" s="25"/>
      <c r="D31" s="25"/>
      <c r="E31" s="26" t="str">
        <f>IF(AND(G29&lt;=0,H29&lt;=0),TEXT(G28,"0")&amp;"; "&amp;TEXT(G29,"+0%;-0%;-"),TEXT(H28,"0")&amp;"; "&amp;TEXT(H29,"+0%;-0%;-"))</f>
        <v>2246; +37%</v>
      </c>
      <c r="F31" s="26" t="str">
        <f>IF(AND(I29&lt;=0,J29&lt;=0),TEXT(I28,"0")&amp;"; "&amp;TEXT(I29,"+0%;-0%;-"),TEXT(J28,"0")&amp;"; "&amp;TEXT(J29,"+0%;-0%;-"))</f>
        <v>2310; +40%</v>
      </c>
      <c r="G31" s="26"/>
      <c r="H31" s="26"/>
      <c r="I31" s="26"/>
      <c r="J31" s="26"/>
      <c r="K31" s="10"/>
    </row>
    <row r="32" spans="1:11" x14ac:dyDescent="0.25">
      <c r="A32" s="22"/>
      <c r="B32" s="25"/>
      <c r="C32" s="25"/>
      <c r="D32" s="25"/>
      <c r="E32" s="25"/>
      <c r="F32" s="25"/>
      <c r="G32" s="25"/>
      <c r="H32" s="25"/>
      <c r="I32" s="25"/>
      <c r="K32" s="10"/>
    </row>
    <row r="33" spans="1:11" x14ac:dyDescent="0.25">
      <c r="A33" s="22"/>
      <c r="B33" s="25"/>
      <c r="C33" s="25"/>
      <c r="D33" s="25"/>
      <c r="E33" s="26"/>
      <c r="F33" s="26"/>
      <c r="G33" s="26"/>
      <c r="H33" s="26"/>
      <c r="I33" s="26"/>
      <c r="J33" s="26"/>
      <c r="K33" s="24"/>
    </row>
    <row r="34" spans="1:11" x14ac:dyDescent="0.25">
      <c r="A34" s="22" t="s">
        <v>12</v>
      </c>
      <c r="B34" s="28">
        <v>0.98530300000000004</v>
      </c>
      <c r="C34" s="28">
        <v>1.726405</v>
      </c>
      <c r="D34" s="28">
        <v>1.56568</v>
      </c>
      <c r="E34" s="29">
        <f>IF(AND(G35&lt;=0,H35&lt;=0),H34,G34)</f>
        <v>1.5487139999999999</v>
      </c>
      <c r="F34" s="29">
        <f>IF(AND(I35&lt;=0,J35&lt;=0),J34,I34)</f>
        <v>1.1809289999999999</v>
      </c>
      <c r="G34" s="28">
        <v>1.5487139999999999</v>
      </c>
      <c r="H34" s="28">
        <v>1.584279</v>
      </c>
      <c r="I34" s="28">
        <v>1.1809289999999999</v>
      </c>
      <c r="J34" s="28">
        <v>1.6056980000000001</v>
      </c>
      <c r="K34" s="25"/>
    </row>
    <row r="35" spans="1:11" x14ac:dyDescent="0.25">
      <c r="A35" s="22"/>
      <c r="B35" s="25">
        <f>B34/$B34-1</f>
        <v>0</v>
      </c>
      <c r="C35" s="25">
        <f t="shared" ref="C35:D35" si="8">C34/$B34-1</f>
        <v>0.75215644324639208</v>
      </c>
      <c r="D35" s="25">
        <f t="shared" si="8"/>
        <v>0.58903403318573067</v>
      </c>
      <c r="E35" s="25">
        <f>IF(AND(G35&lt;=0,H35&lt;=0),H35,G35)</f>
        <v>0.57181496453375247</v>
      </c>
      <c r="F35" s="25">
        <f>IF(AND(I35&lt;=0,J35&lt;=0),J35,I35)</f>
        <v>0.19854400118542204</v>
      </c>
      <c r="G35" s="25">
        <f t="shared" ref="G35" si="9">G34/$B34-1</f>
        <v>0.57181496453375247</v>
      </c>
      <c r="H35" s="25">
        <f>H34/$B34-1</f>
        <v>0.60791046003107674</v>
      </c>
      <c r="I35" s="25">
        <f>I34/$B34-1</f>
        <v>0.19854400118542204</v>
      </c>
      <c r="J35" s="25">
        <f>J34/$B34-1</f>
        <v>0.62964895062737036</v>
      </c>
      <c r="K35" s="10"/>
    </row>
    <row r="36" spans="1:11" x14ac:dyDescent="0.25">
      <c r="A36" s="22"/>
      <c r="B36" s="25">
        <v>0</v>
      </c>
      <c r="C36" s="25">
        <v>0</v>
      </c>
      <c r="D36" s="25">
        <v>0</v>
      </c>
      <c r="E36" s="25">
        <f>IF(AND(H35&gt;0,G35&gt;0),H35-G35,IF(AND(H35&lt;=0,G35&lt;=0),G35-H35,H35))</f>
        <v>3.609549549732427E-2</v>
      </c>
      <c r="F36" s="25">
        <f>IF(AND(J35&gt;0,I35&gt;0),J35-I35,IF(AND(J35&lt;=0,I35&lt;=0),I35-J35,J35))</f>
        <v>0.43110494944194833</v>
      </c>
      <c r="G36" s="25"/>
      <c r="H36" s="25"/>
      <c r="I36" s="25"/>
    </row>
    <row r="37" spans="1:11" x14ac:dyDescent="0.25">
      <c r="A37" s="22"/>
      <c r="B37" s="25"/>
      <c r="C37" s="25"/>
      <c r="D37" s="25"/>
      <c r="E37" s="26" t="str">
        <f>IF(AND(G35&lt;=0,H35&lt;=0),TEXT(G34,"0.00")&amp;"; "&amp;TEXT(G35,"+0%;-0%;-"),TEXT(H34,"0.00")&amp;"; "&amp;TEXT(H35,"+0%;-0%;-"))</f>
        <v>1.58; +61%</v>
      </c>
      <c r="F37" s="26" t="str">
        <f>IF(AND(I35&lt;=0,J35&lt;=0),TEXT(I34,"0.00")&amp;"; "&amp;TEXT(I35,"+0%;-0%;-"),TEXT(J34,"0.00")&amp;"; "&amp;TEXT(J35,"+0%;-0%;-"))</f>
        <v>1.61; +63%</v>
      </c>
      <c r="G37" s="26"/>
      <c r="H37" s="26"/>
      <c r="I37" s="26"/>
      <c r="J37" s="26"/>
    </row>
    <row r="38" spans="1:11" x14ac:dyDescent="0.25">
      <c r="A38" s="22"/>
      <c r="B38" s="25"/>
      <c r="C38" s="25"/>
      <c r="D38" s="25"/>
      <c r="E38" s="25"/>
      <c r="F38" s="25"/>
      <c r="G38" s="25"/>
      <c r="H38" s="25"/>
      <c r="I38" s="25"/>
    </row>
    <row r="39" spans="1:11" x14ac:dyDescent="0.25">
      <c r="A39" s="22"/>
      <c r="B39" s="25"/>
      <c r="C39" s="25"/>
      <c r="D39" s="25"/>
      <c r="E39" s="26"/>
      <c r="F39" s="26"/>
      <c r="G39" s="26"/>
      <c r="H39" s="26"/>
      <c r="I39" s="26"/>
      <c r="J39" s="26"/>
    </row>
    <row r="40" spans="1:11" x14ac:dyDescent="0.25">
      <c r="A40" s="22" t="s">
        <v>17</v>
      </c>
      <c r="B40" s="30">
        <v>8.2479191040098598</v>
      </c>
      <c r="C40" s="30">
        <v>9.8957680138758803</v>
      </c>
      <c r="D40" s="30">
        <v>8.4582747715036994</v>
      </c>
      <c r="E40" s="29">
        <f>IF(AND(G41&lt;=0,H41&lt;=0),H40,G40)</f>
        <v>8.2339195196260704</v>
      </c>
      <c r="F40" s="29">
        <f>IF(AND(I41&lt;=0,J41&lt;=0),J40,I40)</f>
        <v>7.4445817802407701</v>
      </c>
      <c r="G40" s="30">
        <v>8.0743659247841002</v>
      </c>
      <c r="H40" s="30">
        <v>8.2339195196260704</v>
      </c>
      <c r="I40" s="30">
        <v>5.4648507395294299</v>
      </c>
      <c r="J40" s="30">
        <v>7.4445817802407701</v>
      </c>
    </row>
    <row r="41" spans="1:11" x14ac:dyDescent="0.25">
      <c r="A41" s="22"/>
      <c r="B41" s="25">
        <f>B40/$B40-1</f>
        <v>0</v>
      </c>
      <c r="C41" s="25">
        <f t="shared" ref="C41:D41" si="10">C40/$B40-1</f>
        <v>0.19978965470998511</v>
      </c>
      <c r="D41" s="25">
        <f t="shared" si="10"/>
        <v>2.5504089557761622E-2</v>
      </c>
      <c r="E41" s="25">
        <f>IF(AND(G41&lt;=0,H41&lt;=0),H41,G41)</f>
        <v>-1.6973474408815692E-3</v>
      </c>
      <c r="F41" s="25">
        <f>IF(AND(I41&lt;=0,J41&lt;=0),J41,I41)</f>
        <v>-9.739878794137713E-2</v>
      </c>
      <c r="G41" s="25">
        <f t="shared" ref="G41:J41" si="11">G40/$B40-1</f>
        <v>-2.1042056431104461E-2</v>
      </c>
      <c r="H41" s="25">
        <f t="shared" si="11"/>
        <v>-1.6973474408815692E-3</v>
      </c>
      <c r="I41" s="25">
        <f t="shared" si="11"/>
        <v>-0.33742672901912873</v>
      </c>
      <c r="J41" s="25">
        <f t="shared" si="11"/>
        <v>-9.739878794137713E-2</v>
      </c>
    </row>
    <row r="42" spans="1:11" x14ac:dyDescent="0.25">
      <c r="A42" s="22"/>
      <c r="B42" s="25">
        <v>0</v>
      </c>
      <c r="C42" s="25">
        <v>0</v>
      </c>
      <c r="D42" s="25">
        <v>0</v>
      </c>
      <c r="E42" s="25">
        <f>IF(AND(H41&gt;0,G41&gt;0),H41-G41,IF(AND(H41&lt;=0,G41&lt;=0),G41-H41,H41))</f>
        <v>-1.9344708990222892E-2</v>
      </c>
      <c r="F42" s="25">
        <f>IF(AND(J41&gt;0,I41&gt;0),J41-I41,IF(AND(J41&lt;=0,I41&lt;=0),I41-J41,J41))</f>
        <v>-0.24002794107775161</v>
      </c>
      <c r="G42" s="25"/>
      <c r="H42" s="25"/>
      <c r="I42" s="25"/>
    </row>
    <row r="43" spans="1:11" x14ac:dyDescent="0.25">
      <c r="A43" s="22"/>
      <c r="B43" s="25"/>
      <c r="C43" s="25"/>
      <c r="D43" s="25"/>
      <c r="E43" s="26" t="str">
        <f>IF(AND(G41&lt;=0,H41&lt;=0),TEXT(G40,"0.00")&amp;"; "&amp;TEXT(G41,"+0%;-0%;-"),TEXT(H40,"0.00")&amp;"; "&amp;TEXT(H41,"+0%;-0%;-"))</f>
        <v>8.07; -2%</v>
      </c>
      <c r="F43" s="26" t="str">
        <f>IF(AND(I41&lt;=0,J41&lt;=0),TEXT(I40,"0.00")&amp;"; "&amp;TEXT(I41,"+0%;-0%;-"),TEXT(J40,"0.00")&amp;"; "&amp;TEXT(J41,"+0%;-0%;-"))</f>
        <v>5.46; -34%</v>
      </c>
      <c r="G43" s="26"/>
      <c r="H43" s="26"/>
      <c r="I43" s="26"/>
      <c r="J43" s="26"/>
    </row>
    <row r="44" spans="1:11" x14ac:dyDescent="0.25">
      <c r="A44" s="22"/>
      <c r="B44" s="25"/>
      <c r="C44" s="25"/>
      <c r="D44" s="25"/>
      <c r="E44" s="25"/>
      <c r="F44" s="25"/>
      <c r="G44" s="25"/>
      <c r="H44" s="25"/>
      <c r="I44" s="25"/>
    </row>
    <row r="45" spans="1:11" x14ac:dyDescent="0.25">
      <c r="A45" s="22"/>
      <c r="B45" s="25"/>
      <c r="C45" s="25"/>
      <c r="D45" s="25"/>
      <c r="E45" s="26"/>
      <c r="F45" s="26"/>
      <c r="G45" s="26"/>
      <c r="H45" s="26"/>
      <c r="I45" s="26"/>
      <c r="J45" s="26"/>
    </row>
    <row r="46" spans="1:11" x14ac:dyDescent="0.25">
      <c r="A46" s="22" t="s">
        <v>18</v>
      </c>
      <c r="B46" s="31">
        <v>0.76125758106276209</v>
      </c>
      <c r="C46" s="31">
        <v>0.67910537530927984</v>
      </c>
      <c r="D46" s="31">
        <v>0.63448183252801971</v>
      </c>
      <c r="E46" s="29">
        <f>IF(AND(G47&lt;=0,H47&lt;=0),H46,G46)</f>
        <v>0.56539654206513723</v>
      </c>
      <c r="F46" s="29">
        <f>IF(AND(I47&lt;=0,J47&lt;=0),J46,I46)</f>
        <v>0.42293443786390345</v>
      </c>
      <c r="G46" s="31">
        <v>0.5544405143091351</v>
      </c>
      <c r="H46" s="31">
        <v>0.56539654206513723</v>
      </c>
      <c r="I46" s="31">
        <v>0.31046385730727594</v>
      </c>
      <c r="J46" s="31">
        <v>0.42293443786390345</v>
      </c>
    </row>
    <row r="47" spans="1:11" x14ac:dyDescent="0.25">
      <c r="A47" s="22"/>
      <c r="B47" s="25">
        <f>B46/$B46-1</f>
        <v>0</v>
      </c>
      <c r="C47" s="25">
        <f t="shared" ref="C47:D47" si="12">C46/$B46-1</f>
        <v>-0.10791643695527176</v>
      </c>
      <c r="D47" s="25">
        <f t="shared" si="12"/>
        <v>-0.16653462860462509</v>
      </c>
      <c r="E47" s="25">
        <f>IF(AND(G47&lt;=0,H47&lt;=0),H47,G47)</f>
        <v>-0.25728615894266815</v>
      </c>
      <c r="F47" s="25">
        <f>IF(AND(I47&lt;=0,J47&lt;=0),J47,I47)</f>
        <v>-0.44442663247640679</v>
      </c>
      <c r="G47" s="25">
        <f t="shared" ref="G47:J47" si="13">G46/$B46-1</f>
        <v>-0.27167817030458696</v>
      </c>
      <c r="H47" s="25">
        <f t="shared" si="13"/>
        <v>-0.25728615894266815</v>
      </c>
      <c r="I47" s="25">
        <f t="shared" si="13"/>
        <v>-0.59216976614689409</v>
      </c>
      <c r="J47" s="25">
        <f t="shared" si="13"/>
        <v>-0.44442663247640679</v>
      </c>
    </row>
    <row r="48" spans="1:11" x14ac:dyDescent="0.25">
      <c r="A48" s="22"/>
      <c r="B48" s="25">
        <v>0</v>
      </c>
      <c r="C48" s="25">
        <v>0</v>
      </c>
      <c r="D48" s="25">
        <v>0</v>
      </c>
      <c r="E48" s="25">
        <f>IF(AND(H47&gt;0,G47&gt;0),H47-G47,IF(AND(H47&lt;=0,G47&lt;=0),G47-H47,H47))</f>
        <v>-1.4392011361918811E-2</v>
      </c>
      <c r="F48" s="25">
        <f>IF(AND(J47&gt;0,I47&gt;0),J47-I47,IF(AND(J47&lt;=0,I47&lt;=0),I47-J47,J47))</f>
        <v>-0.1477431336704873</v>
      </c>
      <c r="G48" s="25"/>
      <c r="H48" s="25"/>
      <c r="I48" s="25"/>
    </row>
    <row r="49" spans="1:10" x14ac:dyDescent="0.25">
      <c r="A49" s="22"/>
      <c r="B49" s="25"/>
      <c r="C49" s="25"/>
      <c r="D49" s="25"/>
      <c r="E49" s="26" t="str">
        <f>IF(AND(G47&lt;=0,H47&lt;=0),TEXT(G46,"0.00")&amp;"; "&amp;TEXT(G47,"+0%;-0%;-"),TEXT(H46,"0.00")&amp;"; "&amp;TEXT(H47,"+0%;-0%;-"))</f>
        <v>0.55; -27%</v>
      </c>
      <c r="F49" s="26" t="str">
        <f>IF(AND(I47&lt;=0,J47&lt;=0),TEXT(I46,"0.00")&amp;"; "&amp;TEXT(I47,"+0%;-0%;-"),TEXT(J46,"0.00")&amp;"; "&amp;TEXT(J47,"+0%;-0%;-"))</f>
        <v>0.31; -59%</v>
      </c>
      <c r="G49" s="26"/>
      <c r="H49" s="26"/>
      <c r="I49" s="26"/>
      <c r="J49" s="26"/>
    </row>
    <row r="50" spans="1:10" x14ac:dyDescent="0.25">
      <c r="A50" s="22"/>
      <c r="B50" s="25"/>
      <c r="C50" s="25"/>
      <c r="D50" s="25"/>
      <c r="E50" s="25"/>
      <c r="F50" s="25"/>
      <c r="G50" s="25"/>
      <c r="H50" s="25"/>
      <c r="I50" s="25"/>
    </row>
    <row r="51" spans="1:10" x14ac:dyDescent="0.25">
      <c r="A51" s="22"/>
      <c r="B51" s="25"/>
      <c r="C51" s="25"/>
      <c r="D51" s="25"/>
      <c r="E51" s="26"/>
      <c r="F51" s="26"/>
      <c r="G51" s="26"/>
      <c r="H51" s="26"/>
      <c r="I51" s="26"/>
      <c r="J51" s="26"/>
    </row>
    <row r="52" spans="1:10" x14ac:dyDescent="0.25">
      <c r="A52" s="22"/>
      <c r="B52" s="24"/>
      <c r="C52" s="24"/>
      <c r="D52" s="24"/>
      <c r="E52" s="24"/>
      <c r="F52" s="24"/>
      <c r="G52" s="24"/>
      <c r="H52" s="24"/>
      <c r="I52" s="24"/>
      <c r="J52" s="24"/>
    </row>
    <row r="53" spans="1:10" x14ac:dyDescent="0.25">
      <c r="A53" s="22"/>
      <c r="B53" s="25"/>
      <c r="C53" s="25"/>
      <c r="D53" s="25"/>
      <c r="E53" s="25"/>
      <c r="F53" s="25"/>
      <c r="G53" s="25"/>
      <c r="H53" s="25"/>
      <c r="I53" s="25"/>
      <c r="J53" s="25"/>
    </row>
    <row r="54" spans="1:10" x14ac:dyDescent="0.25">
      <c r="A54" s="22"/>
      <c r="B54" s="25"/>
      <c r="C54" s="25"/>
      <c r="D54" s="25"/>
      <c r="E54" s="25"/>
      <c r="F54" s="25"/>
      <c r="G54" s="25"/>
      <c r="H54" s="25"/>
      <c r="I54" s="25"/>
      <c r="J54" s="25"/>
    </row>
    <row r="55" spans="1:10" x14ac:dyDescent="0.25">
      <c r="A55" s="22"/>
      <c r="B55" s="25"/>
      <c r="C55" s="25"/>
      <c r="D55" s="25"/>
      <c r="E55" s="25"/>
      <c r="F55" s="26"/>
      <c r="G55" s="26"/>
      <c r="H55" s="26"/>
      <c r="I55" s="26"/>
      <c r="J55" s="26"/>
    </row>
    <row r="56" spans="1:10" x14ac:dyDescent="0.25">
      <c r="A56" s="22"/>
      <c r="B56" s="23"/>
      <c r="C56" s="23"/>
      <c r="D56" s="23"/>
      <c r="E56" s="23"/>
      <c r="F56" s="23"/>
      <c r="G56" s="23"/>
      <c r="H56" s="23"/>
      <c r="I56" s="23"/>
      <c r="J56" s="23"/>
    </row>
    <row r="57" spans="1:10" x14ac:dyDescent="0.25">
      <c r="A57" s="22"/>
      <c r="B57" s="25"/>
      <c r="C57" s="25"/>
      <c r="D57" s="25"/>
      <c r="E57" s="25"/>
      <c r="F57" s="25"/>
      <c r="G57" s="25"/>
      <c r="H57" s="25"/>
      <c r="I57" s="25"/>
      <c r="J57" s="25"/>
    </row>
    <row r="58" spans="1:10" x14ac:dyDescent="0.25">
      <c r="A58" s="22"/>
      <c r="B58" s="25"/>
      <c r="C58" s="25"/>
      <c r="D58" s="25"/>
      <c r="E58" s="25"/>
      <c r="F58" s="25"/>
      <c r="G58" s="25"/>
      <c r="H58" s="25"/>
      <c r="I58" s="25"/>
      <c r="J58" s="25"/>
    </row>
    <row r="59" spans="1:10" x14ac:dyDescent="0.25">
      <c r="A59" s="22"/>
      <c r="B59" s="25"/>
      <c r="C59" s="25"/>
      <c r="D59" s="25"/>
      <c r="E59" s="25"/>
      <c r="F59" s="26"/>
      <c r="G59" s="26"/>
      <c r="H59" s="26"/>
      <c r="I59" s="26"/>
      <c r="J59" s="26"/>
    </row>
    <row r="60" spans="1:10" x14ac:dyDescent="0.25">
      <c r="A60" s="22"/>
      <c r="B60" s="24"/>
      <c r="C60" s="24"/>
      <c r="D60" s="24"/>
      <c r="E60" s="24"/>
      <c r="F60" s="24"/>
      <c r="G60" s="24"/>
      <c r="H60" s="24"/>
      <c r="I60" s="24"/>
      <c r="J60" s="24"/>
    </row>
    <row r="61" spans="1:10" x14ac:dyDescent="0.25">
      <c r="A61" s="22"/>
      <c r="B61" s="25"/>
      <c r="C61" s="25"/>
      <c r="D61" s="25"/>
      <c r="E61" s="25"/>
      <c r="F61" s="25"/>
      <c r="G61" s="25"/>
      <c r="H61" s="25"/>
      <c r="I61" s="25"/>
      <c r="J61" s="25"/>
    </row>
    <row r="62" spans="1:10" x14ac:dyDescent="0.25">
      <c r="A62" s="22"/>
      <c r="B62" s="25"/>
      <c r="C62" s="25"/>
      <c r="D62" s="25"/>
      <c r="E62" s="25"/>
      <c r="F62" s="25"/>
      <c r="G62" s="25"/>
      <c r="H62" s="25"/>
      <c r="I62" s="25"/>
      <c r="J62" s="25"/>
    </row>
    <row r="63" spans="1:10" x14ac:dyDescent="0.25">
      <c r="A63" s="22"/>
      <c r="B63" s="25"/>
      <c r="C63" s="25"/>
      <c r="D63" s="25"/>
      <c r="E63" s="25"/>
      <c r="F63" s="26"/>
      <c r="G63" s="26"/>
      <c r="H63" s="26"/>
      <c r="I63" s="26"/>
      <c r="J63" s="26"/>
    </row>
    <row r="64" spans="1:10" x14ac:dyDescent="0.25">
      <c r="A64" s="22"/>
      <c r="B64" s="24"/>
      <c r="C64" s="24"/>
      <c r="D64" s="24"/>
      <c r="E64" s="24"/>
      <c r="F64" s="24"/>
      <c r="G64" s="24"/>
      <c r="H64" s="24"/>
      <c r="I64" s="24"/>
      <c r="J64" s="24"/>
    </row>
    <row r="65" spans="1:10" x14ac:dyDescent="0.25">
      <c r="A65" s="22"/>
      <c r="B65" s="25"/>
      <c r="C65" s="25"/>
      <c r="D65" s="25"/>
      <c r="E65" s="25"/>
      <c r="F65" s="25"/>
      <c r="G65" s="25"/>
      <c r="H65" s="25"/>
      <c r="I65" s="25"/>
      <c r="J65" s="25"/>
    </row>
    <row r="66" spans="1:10" x14ac:dyDescent="0.25">
      <c r="B66" s="25"/>
      <c r="C66" s="25"/>
      <c r="D66" s="25"/>
      <c r="E66" s="25"/>
      <c r="F66" s="25"/>
      <c r="G66" s="25"/>
      <c r="H66" s="25"/>
      <c r="I66" s="25"/>
      <c r="J66" s="25"/>
    </row>
    <row r="67" spans="1:10" x14ac:dyDescent="0.25">
      <c r="F67" s="26"/>
      <c r="G67" s="26"/>
      <c r="H67" s="26"/>
      <c r="I67" s="26"/>
      <c r="J67" s="26"/>
    </row>
    <row r="68" spans="1:10" x14ac:dyDescent="0.25">
      <c r="F68" s="32"/>
      <c r="G68" s="32"/>
      <c r="H68" s="32"/>
      <c r="I68" s="32"/>
      <c r="J68" s="32"/>
    </row>
  </sheetData>
  <mergeCells count="2">
    <mergeCell ref="A1:A3"/>
    <mergeCell ref="F3:J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Data and 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Casas</dc:creator>
  <cp:lastModifiedBy>DE LEPINAY Ivan</cp:lastModifiedBy>
  <dcterms:created xsi:type="dcterms:W3CDTF">2022-11-10T08:45:06Z</dcterms:created>
  <dcterms:modified xsi:type="dcterms:W3CDTF">2024-11-08T17:40:39Z</dcterms:modified>
</cp:coreProperties>
</file>