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piniv\Documents\ide\Z\EAEr\2025\website figures\"/>
    </mc:Choice>
  </mc:AlternateContent>
  <xr:revisionPtr revIDLastSave="0" documentId="13_ncr:1_{C80D2DFA-5182-4900-8B10-822B00E87288}" xr6:coauthVersionLast="47" xr6:coauthVersionMax="47" xr10:uidLastSave="{00000000-0000-0000-0000-000000000000}"/>
  <bookViews>
    <workbookView xWindow="-120" yWindow="-120" windowWidth="29040" windowHeight="17640" xr2:uid="{EB951ED8-C42E-4DF1-82BA-C01F1540EF8C}"/>
  </bookViews>
  <sheets>
    <sheet name="Read Me" sheetId="1" r:id="rId1"/>
    <sheet name="Data and charts" sheetId="5" r:id="rId2"/>
  </sheets>
  <definedNames>
    <definedName name="ageSummary" localSheetId="1">#REF!</definedName>
    <definedName name="ageSummary">#REF!</definedName>
    <definedName name="changeThresh" localSheetId="1">#REF!</definedName>
    <definedName name="changeThresh">#REF!</definedName>
    <definedName name="FKM_EU27" localSheetId="1">#REF!</definedName>
    <definedName name="FKM_EU27">#REF!</definedName>
    <definedName name="FKMEU27">#REF!</definedName>
    <definedName name="lf_summary" localSheetId="1">#REF!</definedName>
    <definedName name="lf_summary">#REF!</definedName>
    <definedName name="lfsummary">#REF!</definedName>
    <definedName name="pax_summary" localSheetId="1">#REF!</definedName>
    <definedName name="pax_summary">#REF!</definedName>
    <definedName name="TotalFlight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7" i="5" l="1"/>
  <c r="K53" i="5"/>
  <c r="I53" i="5"/>
  <c r="E56" i="5" s="1"/>
  <c r="B53" i="5"/>
  <c r="F55" i="5"/>
  <c r="F53" i="5"/>
  <c r="E53" i="5"/>
  <c r="E52" i="5"/>
  <c r="D53" i="5"/>
  <c r="C53" i="5"/>
  <c r="H53" i="5"/>
  <c r="E54" i="5" s="1"/>
  <c r="F50" i="5"/>
  <c r="E50" i="5"/>
  <c r="E49" i="5"/>
  <c r="F48" i="5"/>
  <c r="E48" i="5"/>
  <c r="F51" i="5"/>
  <c r="F49" i="5"/>
  <c r="F46" i="5"/>
  <c r="E51" i="5"/>
  <c r="E46" i="5"/>
  <c r="D47" i="5"/>
  <c r="C47" i="5"/>
  <c r="B47" i="5"/>
  <c r="L41" i="5"/>
  <c r="F45" i="5" s="1"/>
  <c r="K41" i="5"/>
  <c r="D41" i="5"/>
  <c r="C41" i="5"/>
  <c r="B41" i="5"/>
  <c r="F43" i="5"/>
  <c r="F41" i="5"/>
  <c r="F42" i="5" s="1"/>
  <c r="I41" i="5"/>
  <c r="H41" i="5"/>
  <c r="E40" i="5"/>
  <c r="F40" i="5"/>
  <c r="E39" i="5"/>
  <c r="F38" i="5"/>
  <c r="E38" i="5"/>
  <c r="E37" i="5"/>
  <c r="F36" i="5"/>
  <c r="E36" i="5"/>
  <c r="F39" i="5"/>
  <c r="F37" i="5"/>
  <c r="F34" i="5"/>
  <c r="E34" i="5"/>
  <c r="D35" i="5"/>
  <c r="C35" i="5"/>
  <c r="B35" i="5"/>
  <c r="F32" i="5"/>
  <c r="E32" i="5"/>
  <c r="E31" i="5"/>
  <c r="F30" i="5"/>
  <c r="E30" i="5"/>
  <c r="F33" i="5"/>
  <c r="F31" i="5"/>
  <c r="F28" i="5"/>
  <c r="E33" i="5"/>
  <c r="E28" i="5"/>
  <c r="D29" i="5"/>
  <c r="C29" i="5"/>
  <c r="B29" i="5"/>
  <c r="K23" i="5"/>
  <c r="F24" i="5" s="1"/>
  <c r="C23" i="5"/>
  <c r="B23" i="5"/>
  <c r="F25" i="5"/>
  <c r="F23" i="5"/>
  <c r="I23" i="5"/>
  <c r="E22" i="5"/>
  <c r="F22" i="5"/>
  <c r="D23" i="5"/>
  <c r="F17" i="5"/>
  <c r="E16" i="5"/>
  <c r="D17" i="5"/>
  <c r="C17" i="5"/>
  <c r="E17" i="5"/>
  <c r="K11" i="5"/>
  <c r="C11" i="5"/>
  <c r="B11" i="5"/>
  <c r="F13" i="5"/>
  <c r="F11" i="5"/>
  <c r="I11" i="5"/>
  <c r="H11" i="5"/>
  <c r="E10" i="5"/>
  <c r="F10" i="5"/>
  <c r="D11" i="5"/>
  <c r="F5" i="5"/>
  <c r="I5" i="5"/>
  <c r="E4" i="5"/>
  <c r="D5" i="5"/>
  <c r="C5" i="5"/>
  <c r="H5" i="5"/>
  <c r="E45" i="5" l="1"/>
  <c r="E44" i="5"/>
  <c r="E7" i="5"/>
  <c r="E55" i="5"/>
  <c r="E8" i="5"/>
  <c r="F12" i="5"/>
  <c r="F19" i="5"/>
  <c r="E27" i="5"/>
  <c r="F57" i="5"/>
  <c r="F54" i="5"/>
  <c r="E15" i="5"/>
  <c r="E14" i="5"/>
  <c r="F15" i="5"/>
  <c r="E41" i="5"/>
  <c r="E42" i="5" s="1"/>
  <c r="E43" i="5"/>
  <c r="F52" i="5"/>
  <c r="I17" i="5"/>
  <c r="E9" i="5"/>
  <c r="B5" i="5"/>
  <c r="L5" i="5"/>
  <c r="B17" i="5"/>
  <c r="L17" i="5"/>
  <c r="F20" i="5" s="1"/>
  <c r="L53" i="5"/>
  <c r="F56" i="5" s="1"/>
  <c r="K5" i="5"/>
  <c r="F6" i="5" s="1"/>
  <c r="E11" i="5"/>
  <c r="E12" i="5" s="1"/>
  <c r="E13" i="5"/>
  <c r="K17" i="5"/>
  <c r="F18" i="5" s="1"/>
  <c r="E23" i="5"/>
  <c r="F4" i="5"/>
  <c r="F16" i="5"/>
  <c r="H23" i="5"/>
  <c r="E26" i="5" s="1"/>
  <c r="F44" i="5"/>
  <c r="H17" i="5"/>
  <c r="E18" i="5" s="1"/>
  <c r="E5" i="5"/>
  <c r="E6" i="5" s="1"/>
  <c r="L11" i="5"/>
  <c r="F14" i="5" s="1"/>
  <c r="L23" i="5"/>
  <c r="F26" i="5" s="1"/>
  <c r="F21" i="5" l="1"/>
  <c r="E25" i="5"/>
  <c r="E20" i="5"/>
  <c r="F8" i="5"/>
  <c r="F27" i="5"/>
  <c r="E21" i="5"/>
  <c r="E19" i="5"/>
  <c r="E24" i="5"/>
  <c r="F9" i="5"/>
  <c r="F7" i="5"/>
</calcChain>
</file>

<file path=xl/sharedStrings.xml><?xml version="1.0" encoding="utf-8"?>
<sst xmlns="http://schemas.openxmlformats.org/spreadsheetml/2006/main" count="26" uniqueCount="21">
  <si>
    <t>low</t>
  </si>
  <si>
    <t>base</t>
  </si>
  <si>
    <t>high</t>
  </si>
  <si>
    <t>(% change vs. 2005)</t>
  </si>
  <si>
    <t>Number of flights (millions)</t>
  </si>
  <si>
    <t>Flown distance (billion km)</t>
  </si>
  <si>
    <t>Mean distance per flight (km)</t>
  </si>
  <si>
    <t>Passengers on commercial flights (millions)</t>
  </si>
  <si>
    <t>Passenger flight load factor</t>
  </si>
  <si>
    <t>Passengers per flight</t>
  </si>
  <si>
    <t>Passenger kilometres (departing only, billion)</t>
  </si>
  <si>
    <t>Cargo (million tonnes, all flights)</t>
  </si>
  <si>
    <t>Mean fleet age</t>
  </si>
  <si>
    <t>European Aviation Environmental Report</t>
  </si>
  <si>
    <t>www.easa.europa.eu/eaer</t>
  </si>
  <si>
    <t>Date</t>
  </si>
  <si>
    <t>Version</t>
  </si>
  <si>
    <t>Comments</t>
  </si>
  <si>
    <t>Figure 1.7 Summary of traffic indicators</t>
  </si>
  <si>
    <t>Initial version for publication in EAER 2022</t>
  </si>
  <si>
    <t>Revised version for publication in EAER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</si>
</sst>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+0%;\-0%;\-"/>
    <numFmt numFmtId="166" formatCode="0.0_ ;\-0.0\ "/>
    <numFmt numFmtId="167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6923C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9BBB59"/>
      </top>
      <bottom/>
      <diagonal/>
    </border>
    <border>
      <left/>
      <right/>
      <top/>
      <bottom style="medium">
        <color rgb="FF9BBB59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4">
    <xf numFmtId="0" fontId="0" fillId="0" borderId="0" xfId="0"/>
    <xf numFmtId="9" fontId="0" fillId="0" borderId="0" xfId="1" applyFont="1"/>
    <xf numFmtId="10" fontId="0" fillId="0" borderId="0" xfId="1" applyNumberFormat="1" applyFont="1"/>
    <xf numFmtId="0" fontId="4" fillId="0" borderId="0" xfId="0" applyFont="1"/>
    <xf numFmtId="0" fontId="2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5" fillId="0" borderId="0" xfId="2" applyAlignment="1">
      <alignment horizontal="left"/>
    </xf>
    <xf numFmtId="0" fontId="6" fillId="0" borderId="0" xfId="2" applyFont="1" applyAlignment="1">
      <alignment horizontal="left"/>
    </xf>
    <xf numFmtId="164" fontId="2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0" fontId="3" fillId="0" borderId="1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165" fontId="10" fillId="0" borderId="0" xfId="1" applyNumberFormat="1" applyFont="1" applyFill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67" fontId="9" fillId="0" borderId="0" xfId="1" applyNumberFormat="1" applyFont="1" applyFill="1" applyAlignment="1">
      <alignment horizontal="center" vertical="center"/>
    </xf>
    <xf numFmtId="3" fontId="9" fillId="0" borderId="0" xfId="1" applyNumberFormat="1" applyFont="1" applyFill="1" applyAlignment="1">
      <alignment horizontal="center" vertical="center"/>
    </xf>
    <xf numFmtId="1" fontId="9" fillId="0" borderId="0" xfId="1" applyNumberFormat="1" applyFont="1" applyFill="1" applyAlignment="1">
      <alignment horizontal="center" vertical="center"/>
    </xf>
    <xf numFmtId="166" fontId="9" fillId="0" borderId="0" xfId="1" applyNumberFormat="1" applyFont="1" applyFill="1" applyAlignment="1">
      <alignment horizontal="center" vertical="center"/>
    </xf>
    <xf numFmtId="0" fontId="13" fillId="0" borderId="0" xfId="0" applyFont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BCBEC0"/>
      <color rgb="FF9EC9E1"/>
      <color rgb="FF5D88CE"/>
      <color rgb="FFF371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Number of flights </a:t>
            </a:r>
          </a:p>
          <a:p>
            <a:pPr algn="l">
              <a:defRPr/>
            </a:pPr>
            <a:r>
              <a:rPr lang="en-GB" sz="1000" i="1"/>
              <a:t>(millions; %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454-4767-8979-7AAFD0D9C3C0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454-4767-8979-7AAFD0D9C3C0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454-4767-8979-7AAFD0D9C3C0}"/>
              </c:ext>
            </c:extLst>
          </c:dPt>
          <c:dLbls>
            <c:dLbl>
              <c:idx val="0"/>
              <c:layout>
                <c:manualLayout>
                  <c:x val="0"/>
                  <c:y val="-5.5578302712160979E-2"/>
                </c:manualLayout>
              </c:layout>
              <c:tx>
                <c:rich>
                  <a:bodyPr/>
                  <a:lstStyle/>
                  <a:p>
                    <a:fld id="{E98AFC51-D209-49ED-83DC-2EA49745DFCF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299CE4F6-AD78-4548-B787-8A0CD8E1F9E6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454-4767-8979-7AAFD0D9C3C0}"/>
                </c:ext>
              </c:extLst>
            </c:dLbl>
            <c:dLbl>
              <c:idx val="1"/>
              <c:layout>
                <c:manualLayout>
                  <c:x val="0"/>
                  <c:y val="-5.9483814523184686E-2"/>
                </c:manualLayout>
              </c:layout>
              <c:tx>
                <c:rich>
                  <a:bodyPr/>
                  <a:lstStyle/>
                  <a:p>
                    <a:fld id="{D341DF5B-43D8-479A-B025-1FABFBA622BA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1E542225-E56A-4281-B1A4-FF5A77046EDC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454-4767-8979-7AAFD0D9C3C0}"/>
                </c:ext>
              </c:extLst>
            </c:dLbl>
            <c:dLbl>
              <c:idx val="2"/>
              <c:layout>
                <c:manualLayout>
                  <c:x val="4.4295820741709607E-3"/>
                  <c:y val="-3.4520034995625545E-2"/>
                </c:manualLayout>
              </c:layout>
              <c:tx>
                <c:rich>
                  <a:bodyPr/>
                  <a:lstStyle/>
                  <a:p>
                    <a:fld id="{7D26317B-74E2-49BC-9954-D95F62DD7843}" type="CELLRANGE">
                      <a:rPr lang="en-US" sz="800" baseline="0"/>
                      <a:pPr/>
                      <a:t>[CELLRANGE]</a:t>
                    </a:fld>
                    <a:r>
                      <a:rPr lang="en-US" sz="800" baseline="0"/>
                      <a:t>; </a:t>
                    </a:r>
                    <a:fld id="{F8A59CD8-669E-46A3-AE30-18D43BF17319}" type="VALUE">
                      <a:rPr lang="en-US" sz="800" baseline="0"/>
                      <a:pPr/>
                      <a:t>[VALUE]</a:t>
                    </a:fld>
                    <a:endParaRPr lang="en-US" sz="800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18620137599079184"/>
                      <c:h val="0.11097777777777777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454-4767-8979-7AAFD0D9C3C0}"/>
                </c:ext>
              </c:extLst>
            </c:dLbl>
            <c:dLbl>
              <c:idx val="3"/>
              <c:layout>
                <c:manualLayout>
                  <c:x val="1.6296108042265591E-16"/>
                  <c:y val="-7.0530883639545058E-2"/>
                </c:manualLayout>
              </c:layout>
              <c:tx>
                <c:rich>
                  <a:bodyPr/>
                  <a:lstStyle/>
                  <a:p>
                    <a:fld id="{2DFFFB2F-020C-4438-9F6C-433933865A34}" type="CELLRANGE">
                      <a:rPr lang="en-US" sz="800" baseline="0"/>
                      <a:pPr/>
                      <a:t>[CELLRANGE]</a:t>
                    </a:fld>
                    <a:r>
                      <a:rPr lang="en-US" sz="800" baseline="0"/>
                      <a:t>; </a:t>
                    </a:r>
                    <a:fld id="{E427C0EC-E3A0-42EF-A368-3B962B1B95A7}" type="VALUE">
                      <a:rPr lang="en-US" sz="800" baseline="0"/>
                      <a:pPr/>
                      <a:t>[VALUE]</a:t>
                    </a:fld>
                    <a:endParaRPr lang="en-US" sz="800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454-4767-8979-7AAFD0D9C3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charts'!$C$5:$F$5</c:f>
              <c:numCache>
                <c:formatCode>\+0%;\-0%;\-</c:formatCode>
                <c:ptCount val="4"/>
                <c:pt idx="0">
                  <c:v>0.14779236609049962</c:v>
                </c:pt>
                <c:pt idx="1">
                  <c:v>4.2702585424520434E-2</c:v>
                </c:pt>
                <c:pt idx="2">
                  <c:v>0.10141436475675358</c:v>
                </c:pt>
                <c:pt idx="3">
                  <c:v>0.17145262193899469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charts'!$C$4:$J$4</c15:f>
                <c15:dlblRangeCache>
                  <c:ptCount val="8"/>
                  <c:pt idx="0">
                    <c:v>9.2</c:v>
                  </c:pt>
                  <c:pt idx="1">
                    <c:v>8.4</c:v>
                  </c:pt>
                  <c:pt idx="2">
                    <c:v>8.8</c:v>
                  </c:pt>
                  <c:pt idx="3">
                    <c:v>9.4</c:v>
                  </c:pt>
                  <c:pt idx="4">
                    <c:v>8.8</c:v>
                  </c:pt>
                  <c:pt idx="5">
                    <c:v>9.9</c:v>
                  </c:pt>
                  <c:pt idx="6">
                    <c:v>10.9</c:v>
                  </c:pt>
                  <c:pt idx="7">
                    <c:v>9.4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3454-4767-8979-7AAFD0D9C3C0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solidFill>
                <a:schemeClr val="tx2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D789F63-7BCE-4ABA-A9C4-A8FCE911616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454-4767-8979-7AAFD0D9C3C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BFF15A8-C61D-4A5E-BDEA-433D1380024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454-4767-8979-7AAFD0D9C3C0}"/>
                </c:ext>
              </c:extLst>
            </c:dLbl>
            <c:dLbl>
              <c:idx val="2"/>
              <c:layout>
                <c:manualLayout>
                  <c:x val="0"/>
                  <c:y val="-4.4630271216097986E-2"/>
                </c:manualLayout>
              </c:layout>
              <c:tx>
                <c:rich>
                  <a:bodyPr/>
                  <a:lstStyle/>
                  <a:p>
                    <a:fld id="{54C23ADE-9356-4D27-8FC0-687D2D7B601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454-4767-8979-7AAFD0D9C3C0}"/>
                </c:ext>
              </c:extLst>
            </c:dLbl>
            <c:dLbl>
              <c:idx val="3"/>
              <c:layout>
                <c:manualLayout>
                  <c:x val="1.6296108042265591E-16"/>
                  <c:y val="-8.0185826771653632E-2"/>
                </c:manualLayout>
              </c:layout>
              <c:tx>
                <c:rich>
                  <a:bodyPr/>
                  <a:lstStyle/>
                  <a:p>
                    <a:fld id="{286A6E03-D238-4ABA-8C4D-55DBCCD577B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3454-4767-8979-7AAFD0D9C3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charts'!$C$6:$F$6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0.12985795432557357</c:v>
                </c:pt>
                <c:pt idx="3">
                  <c:v>0.30567945509668415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charts'!$C$7:$F$7</c15:f>
                <c15:dlblRangeCache>
                  <c:ptCount val="4"/>
                  <c:pt idx="2">
                    <c:v>9.9; +23%</c:v>
                  </c:pt>
                  <c:pt idx="3">
                    <c:v>11.8; +48%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3454-4767-8979-7AAFD0D9C3C0}"/>
            </c:ext>
          </c:extLst>
        </c:ser>
        <c:ser>
          <c:idx val="2"/>
          <c:order val="2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solidFill>
                <a:schemeClr val="tx2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BAE163E-101C-4120-A5B8-C3322D7F1F3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3454-4767-8979-7AAFD0D9C3C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2AB10F3-D7A0-480C-97A6-99E38B73924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3454-4767-8979-7AAFD0D9C3C0}"/>
                </c:ext>
              </c:extLst>
            </c:dLbl>
            <c:dLbl>
              <c:idx val="2"/>
              <c:layout>
                <c:manualLayout>
                  <c:x val="0"/>
                  <c:y val="-9.3333333333333338E-2"/>
                </c:manualLayout>
              </c:layout>
              <c:tx>
                <c:rich>
                  <a:bodyPr/>
                  <a:lstStyle/>
                  <a:p>
                    <a:fld id="{48F8AAF3-E723-4DA2-9A54-C882C4709D2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3454-4767-8979-7AAFD0D9C3C0}"/>
                </c:ext>
              </c:extLst>
            </c:dLbl>
            <c:dLbl>
              <c:idx val="3"/>
              <c:layout>
                <c:manualLayout>
                  <c:x val="1.6296108042265591E-16"/>
                  <c:y val="-9.7777777777777783E-2"/>
                </c:manualLayout>
              </c:layout>
              <c:tx>
                <c:rich>
                  <a:bodyPr/>
                  <a:lstStyle/>
                  <a:p>
                    <a:fld id="{904AF18F-E984-41CB-8B89-74A481EC814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454-4767-8979-7AAFD0D9C3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charts'!$C$8:$F$8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0.12377495499044855</c:v>
                </c:pt>
                <c:pt idx="3">
                  <c:v>0.24894919457183939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charts'!$C$9:$F$9</c15:f>
                <c15:dlblRangeCache>
                  <c:ptCount val="4"/>
                  <c:pt idx="2">
                    <c:v>10.9; +36%</c:v>
                  </c:pt>
                  <c:pt idx="3">
                    <c:v>13.8; +73%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3454-4767-8979-7AAFD0D9C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Actual flown distance </a:t>
            </a:r>
          </a:p>
          <a:p>
            <a:pPr algn="l">
              <a:defRPr/>
            </a:pPr>
            <a:r>
              <a:rPr lang="en-GB" sz="1000" i="1"/>
              <a:t>(billion km; %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132-4157-89ED-F4F421FE1536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132-4157-89ED-F4F421FE1536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132-4157-89ED-F4F421FE1536}"/>
              </c:ext>
            </c:extLst>
          </c:dPt>
          <c:dLbls>
            <c:dLbl>
              <c:idx val="0"/>
              <c:layout>
                <c:manualLayout>
                  <c:x val="-2.0370135052831989E-17"/>
                  <c:y val="-0.12622222222222224"/>
                </c:manualLayout>
              </c:layout>
              <c:tx>
                <c:rich>
                  <a:bodyPr/>
                  <a:lstStyle/>
                  <a:p>
                    <a:fld id="{84966490-29A2-4113-85FC-E6E7F825519A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24BBFBE1-7C53-48EA-BAD5-E160DA61223E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6132-4157-89ED-F4F421FE1536}"/>
                </c:ext>
              </c:extLst>
            </c:dLbl>
            <c:dLbl>
              <c:idx val="1"/>
              <c:layout>
                <c:manualLayout>
                  <c:x val="-8.120984074218733E-17"/>
                  <c:y val="-7.7617847769028872E-2"/>
                </c:manualLayout>
              </c:layout>
              <c:tx>
                <c:rich>
                  <a:bodyPr/>
                  <a:lstStyle/>
                  <a:p>
                    <a:fld id="{873A0B7D-5874-47AB-9D4F-DA022CCDA278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723350B7-05CC-4907-99D7-DEAA08BCEF31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132-4157-89ED-F4F421FE153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FE7EBC5-387C-44A8-9F50-1F589654336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19C882FD-3A97-4147-96CC-5E2119268C8C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132-4157-89ED-F4F421FE1536}"/>
                </c:ext>
              </c:extLst>
            </c:dLbl>
            <c:dLbl>
              <c:idx val="3"/>
              <c:layout>
                <c:manualLayout>
                  <c:x val="0"/>
                  <c:y val="-0.12415538057742782"/>
                </c:manualLayout>
              </c:layout>
              <c:tx>
                <c:rich>
                  <a:bodyPr/>
                  <a:lstStyle/>
                  <a:p>
                    <a:fld id="{20F9587C-2743-449E-BB0B-B546106B081E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7F1E2D14-935E-4BE3-909D-0197B3A6186E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6132-4157-89ED-F4F421FE15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charts'!$C$11:$F$11</c:f>
              <c:numCache>
                <c:formatCode>\+0%;\-0%;\-</c:formatCode>
                <c:ptCount val="4"/>
                <c:pt idx="0">
                  <c:v>0.37801593242604481</c:v>
                </c:pt>
                <c:pt idx="1">
                  <c:v>0.3000017453870889</c:v>
                </c:pt>
                <c:pt idx="2">
                  <c:v>0.35023335550649382</c:v>
                </c:pt>
                <c:pt idx="3">
                  <c:v>0.45056411011345121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charts'!$C$10:$J$10</c15:f>
                <c15:dlblRangeCache>
                  <c:ptCount val="8"/>
                  <c:pt idx="0">
                    <c:v>15.3</c:v>
                  </c:pt>
                  <c:pt idx="1">
                    <c:v>14.5</c:v>
                  </c:pt>
                  <c:pt idx="2">
                    <c:v>15.0</c:v>
                  </c:pt>
                  <c:pt idx="3">
                    <c:v>16.1</c:v>
                  </c:pt>
                  <c:pt idx="4">
                    <c:v>15.0</c:v>
                  </c:pt>
                  <c:pt idx="5">
                    <c:v>16.8</c:v>
                  </c:pt>
                  <c:pt idx="6">
                    <c:v>18.6</c:v>
                  </c:pt>
                  <c:pt idx="7">
                    <c:v>16.1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6132-4157-89ED-F4F421FE1536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solidFill>
                <a:schemeClr val="tx2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F76E16A-2CBC-4685-834B-4F435712F34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6132-4157-89ED-F4F421FE153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FCD2C85-FDA2-4021-92E2-E9A38C317AD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6132-4157-89ED-F4F421FE1536}"/>
                </c:ext>
              </c:extLst>
            </c:dLbl>
            <c:dLbl>
              <c:idx val="2"/>
              <c:layout>
                <c:manualLayout>
                  <c:x val="-8.1376224861662768E-17"/>
                  <c:y val="6.212423447069116E-3"/>
                </c:manualLayout>
              </c:layout>
              <c:tx>
                <c:rich>
                  <a:bodyPr/>
                  <a:lstStyle/>
                  <a:p>
                    <a:fld id="{0FDA0843-1604-4590-BE06-B34A5FFEC9C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6132-4157-89ED-F4F421FE1536}"/>
                </c:ext>
              </c:extLst>
            </c:dLbl>
            <c:dLbl>
              <c:idx val="3"/>
              <c:layout>
                <c:manualLayout>
                  <c:x val="0"/>
                  <c:y val="-0.13889378827646548"/>
                </c:manualLayout>
              </c:layout>
              <c:tx>
                <c:rich>
                  <a:bodyPr/>
                  <a:lstStyle/>
                  <a:p>
                    <a:fld id="{4F590756-D5BD-47B4-A940-9F7640EA397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6132-4157-89ED-F4F421FE15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charts'!$C$12:$F$12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0.16509525248414159</c:v>
                </c:pt>
                <c:pt idx="3">
                  <c:v>0.48551164850647899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charts'!$C$13:$F$13</c15:f>
                <c15:dlblRangeCache>
                  <c:ptCount val="4"/>
                  <c:pt idx="2">
                    <c:v>16.8; +52%</c:v>
                  </c:pt>
                  <c:pt idx="3">
                    <c:v>21.5; +94%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6132-4157-89ED-F4F421FE1536}"/>
            </c:ext>
          </c:extLst>
        </c:ser>
        <c:ser>
          <c:idx val="2"/>
          <c:order val="2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solidFill>
                <a:schemeClr val="tx2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3E6314B-FC26-485F-A1F9-543939A70B2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6132-4157-89ED-F4F421FE153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D56F84B-C177-42EC-A019-B089EA585C4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6132-4157-89ED-F4F421FE153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C7CD768-6EF1-4967-AC70-CEFC69B37AE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6132-4157-89ED-F4F421FE1536}"/>
                </c:ext>
              </c:extLst>
            </c:dLbl>
            <c:dLbl>
              <c:idx val="3"/>
              <c:layout>
                <c:manualLayout>
                  <c:x val="1.7407773607834576E-7"/>
                  <c:y val="-0.1288887139107612"/>
                </c:manualLayout>
              </c:layout>
              <c:tx>
                <c:rich>
                  <a:bodyPr/>
                  <a:lstStyle/>
                  <a:p>
                    <a:fld id="{9F5BD17F-29B3-49D8-9720-8612DDCC9A5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050392023061816"/>
                      <c:h val="0.1001333333333333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6132-4157-89ED-F4F421FE15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charts'!$C$14:$F$14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0.16201705924167387</c:v>
                </c:pt>
                <c:pt idx="3">
                  <c:v>0.3658659860095228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charts'!$C$15:$F$15</c15:f>
                <c15:dlblRangeCache>
                  <c:ptCount val="4"/>
                  <c:pt idx="2">
                    <c:v>18.6; +68%</c:v>
                  </c:pt>
                  <c:pt idx="3">
                    <c:v>25.6; +130%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6132-4157-89ED-F4F421FE1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Average distance per flight </a:t>
            </a:r>
          </a:p>
          <a:p>
            <a:pPr algn="l">
              <a:defRPr/>
            </a:pPr>
            <a:r>
              <a:rPr lang="en-GB" sz="1000" i="1"/>
              <a:t>(km; % 2005)</a:t>
            </a:r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11-4EB3-AD41-CC536D767257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11-4EB3-AD41-CC536D767257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11-4EB3-AD41-CC536D767257}"/>
              </c:ext>
            </c:extLst>
          </c:dPt>
          <c:dLbls>
            <c:dLbl>
              <c:idx val="0"/>
              <c:layout>
                <c:manualLayout>
                  <c:x val="0"/>
                  <c:y val="-8.2472790901137363E-2"/>
                </c:manualLayout>
              </c:layout>
              <c:tx>
                <c:rich>
                  <a:bodyPr/>
                  <a:lstStyle/>
                  <a:p>
                    <a:fld id="{E865BB28-CEB0-4475-9F8D-F195C34CC678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E1422A1B-7569-4B21-91D9-AB3D126A4D2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7611-4EB3-AD41-CC536D767257}"/>
                </c:ext>
              </c:extLst>
            </c:dLbl>
            <c:dLbl>
              <c:idx val="1"/>
              <c:layout>
                <c:manualLayout>
                  <c:x val="-8.120984074218733E-17"/>
                  <c:y val="-7.7617847769028872E-2"/>
                </c:manualLayout>
              </c:layout>
              <c:tx>
                <c:rich>
                  <a:bodyPr/>
                  <a:lstStyle/>
                  <a:p>
                    <a:fld id="{153E8F5B-CDC2-4008-B846-4F93BEF3E297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6D28F9A9-C4C6-4F1C-A147-19866154154E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611-4EB3-AD41-CC536D76725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5338179-F0DD-4AB3-9FD2-A186178728B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1DCF0D80-707C-45F7-9074-BE7D6ECFC819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611-4EB3-AD41-CC536D767257}"/>
                </c:ext>
              </c:extLst>
            </c:dLbl>
            <c:dLbl>
              <c:idx val="3"/>
              <c:layout>
                <c:manualLayout>
                  <c:x val="-4.4296788482834993E-3"/>
                  <c:y val="-0.11788416447943999"/>
                </c:manualLayout>
              </c:layout>
              <c:tx>
                <c:rich>
                  <a:bodyPr/>
                  <a:lstStyle/>
                  <a:p>
                    <a:fld id="{B8E9F281-C98C-46A8-A0B1-7091897CCEF7}" type="CELLRANGE">
                      <a:rPr lang="en-US" sz="800" baseline="0"/>
                      <a:pPr/>
                      <a:t>[CELLRANGE]</a:t>
                    </a:fld>
                    <a:r>
                      <a:rPr lang="en-US" sz="800" baseline="0"/>
                      <a:t>; </a:t>
                    </a:r>
                    <a:fld id="{065A5CF6-4B1F-4E51-9505-F3A68CA6B185}" type="VALUE">
                      <a:rPr lang="en-US" sz="800" baseline="0"/>
                      <a:pPr/>
                      <a:t>[VALUE]</a:t>
                    </a:fld>
                    <a:endParaRPr lang="en-US" sz="800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611-4EB3-AD41-CC536D767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charts'!$C$17:$F$17</c:f>
              <c:numCache>
                <c:formatCode>\+0%;\-0%;\-</c:formatCode>
                <c:ptCount val="4"/>
                <c:pt idx="0">
                  <c:v>0.20143884892086339</c:v>
                </c:pt>
                <c:pt idx="1">
                  <c:v>0.24460431654676262</c:v>
                </c:pt>
                <c:pt idx="2">
                  <c:v>0.22403592347504198</c:v>
                </c:pt>
                <c:pt idx="3">
                  <c:v>0.23636945452409086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charts'!$C$16:$J$16</c15:f>
                <c15:dlblRangeCache>
                  <c:ptCount val="8"/>
                  <c:pt idx="0">
                    <c:v>1670</c:v>
                  </c:pt>
                  <c:pt idx="1">
                    <c:v>1730</c:v>
                  </c:pt>
                  <c:pt idx="2">
                    <c:v>1701</c:v>
                  </c:pt>
                  <c:pt idx="3">
                    <c:v>1719</c:v>
                  </c:pt>
                  <c:pt idx="4">
                    <c:v>1701</c:v>
                  </c:pt>
                  <c:pt idx="5">
                    <c:v>1708</c:v>
                  </c:pt>
                  <c:pt idx="6">
                    <c:v>1718</c:v>
                  </c:pt>
                  <c:pt idx="7">
                    <c:v>1719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7611-4EB3-AD41-CC536D767257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solidFill>
                <a:schemeClr val="tx2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56CA4D8-23FC-447D-A344-C91A00AAD6D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7611-4EB3-AD41-CC536D767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0019279-F32D-40D0-B23D-D936B482032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611-4EB3-AD41-CC536D767257}"/>
                </c:ext>
              </c:extLst>
            </c:dLbl>
            <c:dLbl>
              <c:idx val="2"/>
              <c:layout>
                <c:manualLayout>
                  <c:x val="0"/>
                  <c:y val="-2.5737532808398949E-2"/>
                </c:manualLayout>
              </c:layout>
              <c:tx>
                <c:rich>
                  <a:bodyPr/>
                  <a:lstStyle/>
                  <a:p>
                    <a:fld id="{DF367AB0-1A8B-4C72-ABC2-2BDAFE1D30C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7611-4EB3-AD41-CC536D767257}"/>
                </c:ext>
              </c:extLst>
            </c:dLbl>
            <c:dLbl>
              <c:idx val="3"/>
              <c:layout>
                <c:manualLayout>
                  <c:x val="-8.8593576965669985E-3"/>
                  <c:y val="-0.1345837270341208"/>
                </c:manualLayout>
              </c:layout>
              <c:tx>
                <c:rich>
                  <a:bodyPr/>
                  <a:lstStyle/>
                  <a:p>
                    <a:fld id="{166D4A3E-C308-49CF-8F07-7C35C3E4497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7611-4EB3-AD41-CC536D767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charts'!$C$18:$F$18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4.7854995778195963E-3</c:v>
                </c:pt>
                <c:pt idx="3">
                  <c:v>7.2327481769429935E-2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charts'!$C$19:$F$19</c15:f>
                <c15:dlblRangeCache>
                  <c:ptCount val="4"/>
                  <c:pt idx="2">
                    <c:v>1708; +23%</c:v>
                  </c:pt>
                  <c:pt idx="3">
                    <c:v>1819; +31%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7611-4EB3-AD41-CC536D767257}"/>
            </c:ext>
          </c:extLst>
        </c:ser>
        <c:ser>
          <c:idx val="2"/>
          <c:order val="2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solidFill>
                <a:schemeClr val="tx2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7D8C84A-1B6B-4BB6-A6BF-0ADF5AE49A6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7611-4EB3-AD41-CC536D76725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B761CF3-5986-4BF1-A05E-5E4AFBC2D90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611-4EB3-AD41-CC536D767257}"/>
                </c:ext>
              </c:extLst>
            </c:dLbl>
            <c:dLbl>
              <c:idx val="2"/>
              <c:layout>
                <c:manualLayout>
                  <c:x val="0"/>
                  <c:y val="-7.5555555555555556E-2"/>
                </c:manualLayout>
              </c:layout>
              <c:tx>
                <c:rich>
                  <a:bodyPr/>
                  <a:lstStyle/>
                  <a:p>
                    <a:fld id="{1A7294A1-E892-4FE8-8FA1-9B5B91E5104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7611-4EB3-AD41-CC536D767257}"/>
                </c:ext>
              </c:extLst>
            </c:dLbl>
            <c:dLbl>
              <c:idx val="3"/>
              <c:layout>
                <c:manualLayout>
                  <c:x val="-8.8593576965669985E-3"/>
                  <c:y val="-0.17333333333333334"/>
                </c:manualLayout>
              </c:layout>
              <c:tx>
                <c:rich>
                  <a:bodyPr/>
                  <a:lstStyle/>
                  <a:p>
                    <a:fld id="{BA045008-CD17-4CC8-8C85-CEA81A3ECFA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7611-4EB3-AD41-CC536D767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charts'!$C$20:$F$20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7.137940531393383E-3</c:v>
                </c:pt>
                <c:pt idx="3">
                  <c:v>2.2888866403026897E-2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charts'!$C$21:$F$21</c15:f>
                <c15:dlblRangeCache>
                  <c:ptCount val="4"/>
                  <c:pt idx="2">
                    <c:v>1718; +24%</c:v>
                  </c:pt>
                  <c:pt idx="3">
                    <c:v>1851; +33%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7611-4EB3-AD41-CC536D767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Passengers </a:t>
            </a:r>
          </a:p>
          <a:p>
            <a:pPr algn="l">
              <a:defRPr/>
            </a:pPr>
            <a:r>
              <a:rPr lang="en-GB" sz="1000" i="1"/>
              <a:t>(millions; %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65E-421F-82B8-625FEB3266A6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65E-421F-82B8-625FEB3266A6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65E-421F-82B8-625FEB3266A6}"/>
              </c:ext>
            </c:extLst>
          </c:dPt>
          <c:dLbls>
            <c:dLbl>
              <c:idx val="0"/>
              <c:layout>
                <c:manualLayout>
                  <c:x val="0"/>
                  <c:y val="-0.15908976377952755"/>
                </c:manualLayout>
              </c:layout>
              <c:tx>
                <c:rich>
                  <a:bodyPr/>
                  <a:lstStyle/>
                  <a:p>
                    <a:fld id="{DB5BF90E-7595-4070-BF15-818DCB81ABA4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007D44FF-3950-414C-9550-475FEFC0FE2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C65E-421F-82B8-625FEB3266A6}"/>
                </c:ext>
              </c:extLst>
            </c:dLbl>
            <c:dLbl>
              <c:idx val="1"/>
              <c:layout>
                <c:manualLayout>
                  <c:x val="-4.0530631354510986E-17"/>
                  <c:y val="-0.14872860892388459"/>
                </c:manualLayout>
              </c:layout>
              <c:tx>
                <c:rich>
                  <a:bodyPr/>
                  <a:lstStyle/>
                  <a:p>
                    <a:fld id="{04F4057E-7D4B-4D6D-854B-77DE05AA9DE6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6D5BE77E-669B-414E-9EE5-61223207563B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65E-421F-82B8-625FEB3266A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89D9E0F-93DE-49D8-847F-A5C3F5DC099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CC3779B0-708E-47AB-81FF-FA67A0D23579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65E-421F-82B8-625FEB3266A6}"/>
                </c:ext>
              </c:extLst>
            </c:dLbl>
            <c:dLbl>
              <c:idx val="3"/>
              <c:layout>
                <c:manualLayout>
                  <c:x val="0"/>
                  <c:y val="-0.1525084864391951"/>
                </c:manualLayout>
              </c:layout>
              <c:tx>
                <c:rich>
                  <a:bodyPr/>
                  <a:lstStyle/>
                  <a:p>
                    <a:fld id="{ADBB183A-E744-47D7-A108-DEF22E70CDB4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985B45F4-EB89-4D1A-A787-116B33DF3CDB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C65E-421F-82B8-625FEB3266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charts'!$C$23:$F$23</c:f>
              <c:numCache>
                <c:formatCode>\+0%;\-0%;\-</c:formatCode>
                <c:ptCount val="4"/>
                <c:pt idx="0">
                  <c:v>0.72593537850930456</c:v>
                </c:pt>
                <c:pt idx="1">
                  <c:v>0.65982554313279418</c:v>
                </c:pt>
                <c:pt idx="2">
                  <c:v>0.73940828455468877</c:v>
                </c:pt>
                <c:pt idx="3">
                  <c:v>0.68671066113400192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charts'!$C$22:$J$22</c15:f>
                <c15:dlblRangeCache>
                  <c:ptCount val="8"/>
                  <c:pt idx="0">
                    <c:v>805</c:v>
                  </c:pt>
                  <c:pt idx="1">
                    <c:v>774</c:v>
                  </c:pt>
                  <c:pt idx="2">
                    <c:v>811</c:v>
                  </c:pt>
                  <c:pt idx="3">
                    <c:v>786</c:v>
                  </c:pt>
                  <c:pt idx="4">
                    <c:v>811</c:v>
                  </c:pt>
                  <c:pt idx="5">
                    <c:v>916</c:v>
                  </c:pt>
                  <c:pt idx="6">
                    <c:v>1001</c:v>
                  </c:pt>
                  <c:pt idx="7">
                    <c:v>786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C65E-421F-82B8-625FEB3266A6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solidFill>
                <a:schemeClr val="tx2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8D0D53A-4922-4699-B2E8-DE8F96CB40C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C65E-421F-82B8-625FEB3266A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AECB921-E425-4C54-A64A-9EA3DEE05D9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65E-421F-82B8-625FEB3266A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9877B72-BCE4-4F33-81F6-7C99559D770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65E-421F-82B8-625FEB3266A6}"/>
                </c:ext>
              </c:extLst>
            </c:dLbl>
            <c:dLbl>
              <c:idx val="3"/>
              <c:layout>
                <c:manualLayout>
                  <c:x val="1.2944420460400795E-3"/>
                  <c:y val="-0.16115363079615047"/>
                </c:manualLayout>
              </c:layout>
              <c:tx>
                <c:rich>
                  <a:bodyPr/>
                  <a:lstStyle/>
                  <a:p>
                    <a:fld id="{5235ED95-A439-49B4-9C91-351783BA97B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309280432269835"/>
                      <c:h val="0.1001333333333333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C65E-421F-82B8-625FEB3266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charts'!$C$24:$F$24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0.22502262815806251</c:v>
                </c:pt>
                <c:pt idx="3">
                  <c:v>0.57926682093193671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charts'!$C$25:$F$25</c15:f>
                <c15:dlblRangeCache>
                  <c:ptCount val="4"/>
                  <c:pt idx="2">
                    <c:v>916; +96%</c:v>
                  </c:pt>
                  <c:pt idx="3">
                    <c:v>1056; +127%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C65E-421F-82B8-625FEB3266A6}"/>
            </c:ext>
          </c:extLst>
        </c:ser>
        <c:ser>
          <c:idx val="2"/>
          <c:order val="2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Pt>
            <c:idx val="3"/>
            <c:invertIfNegative val="0"/>
            <c:bubble3D val="0"/>
            <c:spPr>
              <a:pattFill prst="dkUpDiag">
                <a:fgClr>
                  <a:schemeClr val="accent1">
                    <a:lumMod val="40000"/>
                    <a:lumOff val="6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C65E-421F-82B8-625FEB3266A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A774FEDB-933B-4903-A1BF-D6C370F4B18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C65E-421F-82B8-625FEB3266A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4B6020D-80D5-4E00-828A-13A45C9004D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C65E-421F-82B8-625FEB3266A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9EB20C3-1E94-413D-B922-D720075461F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261179272215802"/>
                      <c:h val="0.1001333333333333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C65E-421F-82B8-625FEB3266A6}"/>
                </c:ext>
              </c:extLst>
            </c:dLbl>
            <c:dLbl>
              <c:idx val="3"/>
              <c:layout>
                <c:manualLayout>
                  <c:x val="-3.1271324522679656E-3"/>
                  <c:y val="-0.11999982502187227"/>
                </c:manualLayout>
              </c:layout>
              <c:tx>
                <c:rich>
                  <a:bodyPr/>
                  <a:lstStyle/>
                  <a:p>
                    <a:fld id="{320EDCBC-22F2-4453-98F9-793E89831BE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309245616722603"/>
                      <c:h val="0.1001333333333333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C65E-421F-82B8-625FEB3266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charts'!$C$26:$F$26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0.18235499849652514</c:v>
                </c:pt>
                <c:pt idx="3">
                  <c:v>0.3567226530909644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charts'!$C$27:$F$27</c15:f>
                <c15:dlblRangeCache>
                  <c:ptCount val="4"/>
                  <c:pt idx="2">
                    <c:v>1001; +115%</c:v>
                  </c:pt>
                  <c:pt idx="3">
                    <c:v>1223; +162%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2-C65E-421F-82B8-625FEB326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Passenger kilometres </a:t>
            </a:r>
          </a:p>
          <a:p>
            <a:pPr algn="l">
              <a:defRPr/>
            </a:pPr>
            <a:r>
              <a:rPr lang="en-GB" sz="1000" i="1"/>
              <a:t>(billion; %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DB-4309-9446-874170F4A48E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DB-4309-9446-874170F4A48E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DB-4309-9446-874170F4A48E}"/>
              </c:ext>
            </c:extLst>
          </c:dPt>
          <c:dLbls>
            <c:dLbl>
              <c:idx val="0"/>
              <c:layout>
                <c:manualLayout>
                  <c:x val="0"/>
                  <c:y val="-0.18902344706911645"/>
                </c:manualLayout>
              </c:layout>
              <c:tx>
                <c:rich>
                  <a:bodyPr/>
                  <a:lstStyle/>
                  <a:p>
                    <a:fld id="{24C3324F-7911-44CA-84A3-922F2E980DFA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FD4133F5-AF5A-4230-8EB2-371A3F21314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0496225994680184"/>
                      <c:h val="0.1001333333333333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70DB-4309-9446-874170F4A48E}"/>
                </c:ext>
              </c:extLst>
            </c:dLbl>
            <c:dLbl>
              <c:idx val="1"/>
              <c:layout>
                <c:manualLayout>
                  <c:x val="-4.4215744983080053E-3"/>
                  <c:y val="-0.16206194225721784"/>
                </c:manualLayout>
              </c:layout>
              <c:tx>
                <c:rich>
                  <a:bodyPr/>
                  <a:lstStyle/>
                  <a:p>
                    <a:fld id="{FDC95A55-7660-4A3E-B54C-F4418D10E394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AAAC93C8-6D8F-43A0-B259-B050E06A9C34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0DB-4309-9446-874170F4A48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45A9E8E-CAFA-4365-9848-60448F937E9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0973E6E7-D8CD-4D18-8446-AAF255472D84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0DB-4309-9446-874170F4A48E}"/>
                </c:ext>
              </c:extLst>
            </c:dLbl>
            <c:dLbl>
              <c:idx val="3"/>
              <c:layout>
                <c:manualLayout>
                  <c:x val="0"/>
                  <c:y val="-0.17925319335083115"/>
                </c:manualLayout>
              </c:layout>
              <c:tx>
                <c:rich>
                  <a:bodyPr/>
                  <a:lstStyle/>
                  <a:p>
                    <a:fld id="{25B84569-3960-406C-88B4-E2B36139378B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6A56F132-62EF-4F5F-A8A2-ADA0A4A69E2F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0DB-4309-9446-874170F4A4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charts'!$C$41:$F$41</c:f>
              <c:numCache>
                <c:formatCode>\+0%;\-0%;\-</c:formatCode>
                <c:ptCount val="4"/>
                <c:pt idx="0">
                  <c:v>0.87711212907410929</c:v>
                </c:pt>
                <c:pt idx="1">
                  <c:v>0.76924612870107945</c:v>
                </c:pt>
                <c:pt idx="2">
                  <c:v>0.91470267572761399</c:v>
                </c:pt>
                <c:pt idx="3">
                  <c:v>0.93005618457688466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charts'!$C$40:$J$40</c15:f>
                <c15:dlblRangeCache>
                  <c:ptCount val="8"/>
                  <c:pt idx="0">
                    <c:v>1,459</c:v>
                  </c:pt>
                  <c:pt idx="1">
                    <c:v>1375</c:v>
                  </c:pt>
                  <c:pt idx="2">
                    <c:v>1489</c:v>
                  </c:pt>
                  <c:pt idx="3">
                    <c:v>1501</c:v>
                  </c:pt>
                  <c:pt idx="4">
                    <c:v>1489</c:v>
                  </c:pt>
                  <c:pt idx="5">
                    <c:v>1683</c:v>
                  </c:pt>
                  <c:pt idx="6">
                    <c:v>1839</c:v>
                  </c:pt>
                  <c:pt idx="7">
                    <c:v>1501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70DB-4309-9446-874170F4A48E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solidFill>
                <a:schemeClr val="tx2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1324DE4-354A-4FF9-9C3A-3491DF97E9D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70DB-4309-9446-874170F4A48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C8CB4D4-D1C7-4EDB-992D-3FF5B0522AB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0DB-4309-9446-874170F4A48E}"/>
                </c:ext>
              </c:extLst>
            </c:dLbl>
            <c:dLbl>
              <c:idx val="2"/>
              <c:layout>
                <c:manualLayout>
                  <c:x val="0"/>
                  <c:y val="1.4322834645669292E-2"/>
                </c:manualLayout>
              </c:layout>
              <c:tx>
                <c:rich>
                  <a:bodyPr/>
                  <a:lstStyle/>
                  <a:p>
                    <a:fld id="{C88897D3-DD9B-4086-98E1-4687113DEA3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492549472892615"/>
                      <c:h val="0.1001333333333333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70DB-4309-9446-874170F4A48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DE9D92B-DADA-4BD4-8A85-ABF7B91DBB4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0DB-4309-9446-874170F4A4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charts'!$C$42:$F$42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0.24944389437377579</c:v>
                </c:pt>
                <c:pt idx="3">
                  <c:v>0.79379026718911194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charts'!$C$43:$F$43</c15:f>
                <c15:dlblRangeCache>
                  <c:ptCount val="4"/>
                  <c:pt idx="2">
                    <c:v>1683; +116%</c:v>
                  </c:pt>
                  <c:pt idx="3">
                    <c:v>2118; +172%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70DB-4309-9446-874170F4A48E}"/>
            </c:ext>
          </c:extLst>
        </c:ser>
        <c:ser>
          <c:idx val="2"/>
          <c:order val="2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solidFill>
                <a:schemeClr val="tx2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A5DF2B6-7D70-4A39-9B85-44F4BC2AF5F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70DB-4309-9446-874170F4A48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DF3A875-1452-4C28-B064-36A82AA6CD1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0DB-4309-9446-874170F4A48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438D08D-0BA6-4F21-9675-A9A104CF40A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492549472892615"/>
                      <c:h val="0.1001333333333333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70DB-4309-9446-874170F4A48E}"/>
                </c:ext>
              </c:extLst>
            </c:dLbl>
            <c:dLbl>
              <c:idx val="3"/>
              <c:layout>
                <c:manualLayout>
                  <c:x val="0"/>
                  <c:y val="-1.7777777777777778E-2"/>
                </c:manualLayout>
              </c:layout>
              <c:tx>
                <c:rich>
                  <a:bodyPr/>
                  <a:lstStyle/>
                  <a:p>
                    <a:fld id="{A40DA8C5-7641-4C86-A16F-499888D6145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70DB-4309-9446-874170F4A4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charts'!$C$44:$F$44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0.20169685745790744</c:v>
                </c:pt>
                <c:pt idx="3">
                  <c:v>0.46505269092450163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charts'!$C$45:$F$45</c15:f>
                <c15:dlblRangeCache>
                  <c:ptCount val="4"/>
                  <c:pt idx="2">
                    <c:v>1839; +137%</c:v>
                  </c:pt>
                  <c:pt idx="3">
                    <c:v>2479; +219%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70DB-4309-9446-874170F4A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Passenger load factor </a:t>
            </a:r>
          </a:p>
          <a:p>
            <a:pPr algn="l">
              <a:defRPr/>
            </a:pPr>
            <a:r>
              <a:rPr lang="en-GB" sz="1000" i="1"/>
              <a:t>(%; %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4C-452F-8065-7EDF95896BD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4C-452F-8065-7EDF95896BD0}"/>
              </c:ext>
            </c:extLst>
          </c:dPt>
          <c:dLbls>
            <c:dLbl>
              <c:idx val="0"/>
              <c:layout>
                <c:manualLayout>
                  <c:x val="0"/>
                  <c:y val="-8.8876640419947583E-2"/>
                </c:manualLayout>
              </c:layout>
              <c:tx>
                <c:rich>
                  <a:bodyPr/>
                  <a:lstStyle/>
                  <a:p>
                    <a:fld id="{6B44C6F4-AC24-42AE-B03A-01A061F40DBD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44B89980-14FD-4A8C-A711-0DA5EF2470BD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604C-452F-8065-7EDF95896BD0}"/>
                </c:ext>
              </c:extLst>
            </c:dLbl>
            <c:dLbl>
              <c:idx val="1"/>
              <c:layout>
                <c:manualLayout>
                  <c:x val="0"/>
                  <c:y val="-8.6506386701662288E-2"/>
                </c:manualLayout>
              </c:layout>
              <c:tx>
                <c:rich>
                  <a:bodyPr/>
                  <a:lstStyle/>
                  <a:p>
                    <a:fld id="{94DA6CFD-B44F-4BD0-87F1-9AACB23DE566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2793D604-829B-44CA-8A44-EE99C3FB475C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04C-452F-8065-7EDF95896B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04C-452F-8065-7EDF95896BD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04C-452F-8065-7EDF95896B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charts'!$C$29:$F$29</c:f>
              <c:numCache>
                <c:formatCode>\+0%;\-0%;\-</c:formatCode>
                <c:ptCount val="4"/>
                <c:pt idx="0">
                  <c:v>0.12607577180948915</c:v>
                </c:pt>
                <c:pt idx="1">
                  <c:v>0.14128064454662859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charts'!$C$28:$F$28</c15:f>
                <c15:dlblRangeCache>
                  <c:ptCount val="4"/>
                  <c:pt idx="0">
                    <c:v>83.4%</c:v>
                  </c:pt>
                  <c:pt idx="1">
                    <c:v>84.5%</c:v>
                  </c:pt>
                  <c:pt idx="2">
                    <c:v>0.0%</c:v>
                  </c:pt>
                  <c:pt idx="3">
                    <c:v>0.0%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604C-452F-8065-7EDF95896BD0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charts'!$C$30:$F$30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04C-452F-8065-7EDF95896BD0}"/>
            </c:ext>
          </c:extLst>
        </c:ser>
        <c:ser>
          <c:idx val="2"/>
          <c:order val="2"/>
          <c:spPr>
            <a:pattFill prst="wd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charts'!$C$32:$F$32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04C-452F-8065-7EDF95896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Average passengers</a:t>
            </a:r>
            <a:r>
              <a:rPr lang="en-GB" b="1" baseline="0"/>
              <a:t> per flight</a:t>
            </a:r>
            <a:endParaRPr lang="en-GB" b="1"/>
          </a:p>
          <a:p>
            <a:pPr algn="l">
              <a:defRPr/>
            </a:pPr>
            <a:r>
              <a:rPr lang="en-GB" sz="1000" i="1"/>
              <a:t>(#; %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D9C-4F1C-A8D8-312241C7C4F9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D9C-4F1C-A8D8-312241C7C4F9}"/>
              </c:ext>
            </c:extLst>
          </c:dPt>
          <c:dLbls>
            <c:dLbl>
              <c:idx val="0"/>
              <c:layout>
                <c:manualLayout>
                  <c:x val="4.4296788482834993E-3"/>
                  <c:y val="-0.12887664041994759"/>
                </c:manualLayout>
              </c:layout>
              <c:tx>
                <c:rich>
                  <a:bodyPr/>
                  <a:lstStyle/>
                  <a:p>
                    <a:fld id="{D35D95D9-7F19-41CD-B20A-6590BE93AF68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85D717C9-6C2D-462D-A9ED-DCB4A7F5237B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D9C-4F1C-A8D8-312241C7C4F9}"/>
                </c:ext>
              </c:extLst>
            </c:dLbl>
            <c:dLbl>
              <c:idx val="1"/>
              <c:layout>
                <c:manualLayout>
                  <c:x val="-4.0530631354510986E-17"/>
                  <c:y val="-0.13095083114610673"/>
                </c:manualLayout>
              </c:layout>
              <c:tx>
                <c:rich>
                  <a:bodyPr/>
                  <a:lstStyle/>
                  <a:p>
                    <a:fld id="{67BC3B91-E090-43ED-B372-A151ADAFA202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36F64E16-C3EB-4F7D-83AD-8D1ECD9502F5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D9C-4F1C-A8D8-312241C7C4F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9C-4F1C-A8D8-312241C7C4F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9C-4F1C-A8D8-312241C7C4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charts'!$C$35:$F$35</c:f>
              <c:numCache>
                <c:formatCode>\+0%;\-0%;\-</c:formatCode>
                <c:ptCount val="4"/>
                <c:pt idx="0">
                  <c:v>0.49675781103585082</c:v>
                </c:pt>
                <c:pt idx="1">
                  <c:v>0.57865252868073558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charts'!$C$34:$F$34</c15:f>
                <c15:dlblRangeCache>
                  <c:ptCount val="4"/>
                  <c:pt idx="0">
                    <c:v>128</c:v>
                  </c:pt>
                  <c:pt idx="1">
                    <c:v>135</c:v>
                  </c:pt>
                  <c:pt idx="2">
                    <c:v>0</c:v>
                  </c:pt>
                  <c:pt idx="3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3D9C-4F1C-A8D8-312241C7C4F9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charts'!$C$30:$F$30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9C-4F1C-A8D8-312241C7C4F9}"/>
            </c:ext>
          </c:extLst>
        </c:ser>
        <c:ser>
          <c:idx val="2"/>
          <c:order val="2"/>
          <c:spPr>
            <a:pattFill prst="wd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charts'!$C$32:$F$32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9C-4F1C-A8D8-312241C7C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Cargo</a:t>
            </a:r>
          </a:p>
          <a:p>
            <a:pPr algn="l">
              <a:defRPr/>
            </a:pPr>
            <a:r>
              <a:rPr lang="en-GB" sz="1000" i="1"/>
              <a:t>(million tonnes; %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59-4A0E-B5EE-5173D646273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59-4A0E-B5EE-5173D646273C}"/>
              </c:ext>
            </c:extLst>
          </c:dPt>
          <c:dLbls>
            <c:dLbl>
              <c:idx val="0"/>
              <c:layout>
                <c:manualLayout>
                  <c:x val="4.4296788482834993E-3"/>
                  <c:y val="-0.12887664041994759"/>
                </c:manualLayout>
              </c:layout>
              <c:tx>
                <c:rich>
                  <a:bodyPr/>
                  <a:lstStyle/>
                  <a:p>
                    <a:fld id="{54F7E401-F151-48BC-8AAD-221DEEC5059D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495478C7-BAC7-4D3E-ADF0-1D0559E29B92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559-4A0E-B5EE-5173D646273C}"/>
                </c:ext>
              </c:extLst>
            </c:dLbl>
            <c:dLbl>
              <c:idx val="1"/>
              <c:layout>
                <c:manualLayout>
                  <c:x val="0"/>
                  <c:y val="-0.12444444444444444"/>
                </c:manualLayout>
              </c:layout>
              <c:tx>
                <c:rich>
                  <a:bodyPr/>
                  <a:lstStyle/>
                  <a:p>
                    <a:fld id="{8EADAC81-D01C-4F0A-9E0C-8EB0D2400E71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1D3DDCA6-8387-4B39-BB3F-FDE64CEE9DB2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559-4A0E-B5EE-5173D646273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59-4A0E-B5EE-5173D646273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59-4A0E-B5EE-5173D64627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charts'!$C$47:$F$47</c:f>
              <c:numCache>
                <c:formatCode>\+0%;\-0%;\-</c:formatCode>
                <c:ptCount val="4"/>
                <c:pt idx="0">
                  <c:v>0.59830439925449008</c:v>
                </c:pt>
                <c:pt idx="1">
                  <c:v>0.51616158019448166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charts'!$C$46:$J$46</c15:f>
                <c15:dlblRangeCache>
                  <c:ptCount val="8"/>
                  <c:pt idx="0">
                    <c:v>8.4 </c:v>
                  </c:pt>
                  <c:pt idx="1">
                    <c:v>8.0 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 </c:v>
                  </c:pt>
                  <c:pt idx="5">
                    <c:v>0.0 </c:v>
                  </c:pt>
                  <c:pt idx="6">
                    <c:v>0.0 </c:v>
                  </c:pt>
                  <c:pt idx="7">
                    <c:v>0.0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F559-4A0E-B5EE-5173D646273C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charts'!$C$30:$F$30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559-4A0E-B5EE-5173D646273C}"/>
            </c:ext>
          </c:extLst>
        </c:ser>
        <c:ser>
          <c:idx val="2"/>
          <c:order val="2"/>
          <c:spPr>
            <a:pattFill prst="wd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charts'!$C$32:$F$32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559-4A0E-B5EE-5173D6462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Average</a:t>
            </a:r>
            <a:r>
              <a:rPr lang="en-GB" b="1" baseline="0"/>
              <a:t> aircraft </a:t>
            </a:r>
            <a:r>
              <a:rPr lang="en-GB" b="1"/>
              <a:t>age</a:t>
            </a:r>
          </a:p>
          <a:p>
            <a:pPr algn="l">
              <a:defRPr/>
            </a:pPr>
            <a:r>
              <a:rPr lang="en-GB" sz="1000" i="1"/>
              <a:t>(years; % 2005)</a:t>
            </a:r>
            <a:endParaRPr lang="en-GB" i="1"/>
          </a:p>
        </c:rich>
      </c:tx>
      <c:layout>
        <c:manualLayout>
          <c:xMode val="edge"/>
          <c:yMode val="edge"/>
          <c:x val="6.0556772859987784E-2"/>
          <c:y val="4.629629629629629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D16-46DA-BE01-11C2EC2247E7}"/>
              </c:ext>
            </c:extLst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D16-46DA-BE01-11C2EC2247E7}"/>
              </c:ext>
            </c:extLst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D16-46DA-BE01-11C2EC2247E7}"/>
              </c:ext>
            </c:extLst>
          </c:dPt>
          <c:dLbls>
            <c:dLbl>
              <c:idx val="0"/>
              <c:layout>
                <c:manualLayout>
                  <c:x val="-4.4296788482834993E-3"/>
                  <c:y val="-9.3321084864391946E-2"/>
                </c:manualLayout>
              </c:layout>
              <c:tx>
                <c:rich>
                  <a:bodyPr/>
                  <a:lstStyle/>
                  <a:p>
                    <a:fld id="{441648E0-D1E8-45B0-B956-3176CB0633E3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A2EA551B-145F-423E-A7A6-344935ED905F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AD16-46DA-BE01-11C2EC2247E7}"/>
                </c:ext>
              </c:extLst>
            </c:dLbl>
            <c:dLbl>
              <c:idx val="1"/>
              <c:layout>
                <c:manualLayout>
                  <c:x val="-4.4296788482834993E-3"/>
                  <c:y val="-0.11317305336832896"/>
                </c:manualLayout>
              </c:layout>
              <c:tx>
                <c:rich>
                  <a:bodyPr/>
                  <a:lstStyle/>
                  <a:p>
                    <a:fld id="{4DD73B64-13C7-45E0-A2FD-6682BB70982A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3BE41F6C-8685-4B87-AA61-EA29D030DA52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D16-46DA-BE01-11C2EC2247E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FB9C462-AC61-4AFE-B4BD-EF9E25DA1C5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; </a:t>
                    </a:r>
                    <a:fld id="{75F2F336-8485-49CE-BA68-9FD28AF2BBE7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D16-46DA-BE01-11C2EC2247E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16-46DA-BE01-11C2EC2247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charts'!$C$53:$F$53</c:f>
              <c:numCache>
                <c:formatCode>\+0%;\-0%;\-</c:formatCode>
                <c:ptCount val="4"/>
                <c:pt idx="0">
                  <c:v>0.15756822335626741</c:v>
                </c:pt>
                <c:pt idx="1">
                  <c:v>0.23065067334052358</c:v>
                </c:pt>
                <c:pt idx="2">
                  <c:v>0.25442902885647101</c:v>
                </c:pt>
                <c:pt idx="3">
                  <c:v>0.35896478126117692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charts'!$C$52:$J$52</c15:f>
                <c15:dlblRangeCache>
                  <c:ptCount val="8"/>
                  <c:pt idx="0">
                    <c:v>11.1 </c:v>
                  </c:pt>
                  <c:pt idx="1">
                    <c:v>11.8 </c:v>
                  </c:pt>
                  <c:pt idx="2">
                    <c:v>12.0</c:v>
                  </c:pt>
                  <c:pt idx="3">
                    <c:v>13.0</c:v>
                  </c:pt>
                  <c:pt idx="4">
                    <c:v>12.0 </c:v>
                  </c:pt>
                  <c:pt idx="5">
                    <c:v>13.0 </c:v>
                  </c:pt>
                  <c:pt idx="6">
                    <c:v>14.0 </c:v>
                  </c:pt>
                  <c:pt idx="7">
                    <c:v>13.0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AD16-46DA-BE01-11C2EC2247E7}"/>
            </c:ext>
          </c:extLst>
        </c:ser>
        <c:ser>
          <c:idx val="1"/>
          <c:order val="1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C11F7C4-A2B1-4BCB-8D15-3577EE0202C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AD16-46DA-BE01-11C2EC2247E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4D240F8-3066-4E2C-BB93-DF99B397553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D16-46DA-BE01-11C2EC2247E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345C0C9-4C85-4830-A0D1-51E6F54D247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D16-46DA-BE01-11C2EC2247E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2706103-B496-4DA8-9ABE-57BAF570CFF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D16-46DA-BE01-11C2EC2247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charts'!$C$54:$F$54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0.10453575240470592</c:v>
                </c:pt>
                <c:pt idx="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charts'!$C$55:$F$55</c15:f>
                <c15:dlblRangeCache>
                  <c:ptCount val="4"/>
                  <c:pt idx="2">
                    <c:v>13.0; +36%</c:v>
                  </c:pt>
                  <c:pt idx="3">
                    <c:v>13.0; +36%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AD16-46DA-BE01-11C2EC2247E7}"/>
            </c:ext>
          </c:extLst>
        </c:ser>
        <c:ser>
          <c:idx val="2"/>
          <c:order val="2"/>
          <c:spPr>
            <a:pattFill prst="dkUpDiag">
              <a:fgClr>
                <a:schemeClr val="accent1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0212BA5-1E8B-42FD-8CA8-1EE0BDCB823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AD16-46DA-BE01-11C2EC2247E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4DE090D-1AE2-4B58-A6B8-4C96D3ACCA3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AD16-46DA-BE01-11C2EC2247E7}"/>
                </c:ext>
              </c:extLst>
            </c:dLbl>
            <c:dLbl>
              <c:idx val="2"/>
              <c:layout>
                <c:manualLayout>
                  <c:x val="0"/>
                  <c:y val="-6.6666666666666749E-2"/>
                </c:manualLayout>
              </c:layout>
              <c:tx>
                <c:rich>
                  <a:bodyPr/>
                  <a:lstStyle/>
                  <a:p>
                    <a:fld id="{FD1A8AB6-DF7E-4363-AB59-A699894832C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AD16-46DA-BE01-11C2EC2247E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D16-46DA-BE01-11C2EC2247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1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'Data and charts'!$C$1:$F$1</c:f>
              <c:numCache>
                <c:formatCode>General</c:formatCode>
                <c:ptCount val="4"/>
                <c:pt idx="0">
                  <c:v>2019</c:v>
                </c:pt>
                <c:pt idx="1">
                  <c:v>2023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'Data and charts'!$C$56:$F$56</c:f>
              <c:numCache>
                <c:formatCode>\+0%;\-0%;\-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0.10453575240470592</c:v>
                </c:pt>
                <c:pt idx="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'Data and charts'!$C$57:$F$57</c15:f>
                <c15:dlblRangeCache>
                  <c:ptCount val="4"/>
                  <c:pt idx="2">
                    <c:v>14.0; +46%</c:v>
                  </c:pt>
                  <c:pt idx="3">
                    <c:v>13.0; +36%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AD16-46DA-BE01-11C2EC224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1583750960"/>
        <c:axId val="1583747632"/>
      </c:barChart>
      <c:catAx>
        <c:axId val="15837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747632"/>
        <c:crosses val="autoZero"/>
        <c:auto val="1"/>
        <c:lblAlgn val="ctr"/>
        <c:lblOffset val="100"/>
        <c:noMultiLvlLbl val="0"/>
      </c:catAx>
      <c:valAx>
        <c:axId val="1583747632"/>
        <c:scaling>
          <c:orientation val="minMax"/>
          <c:max val="2.2000000000000002"/>
          <c:min val="-0.60000000000000009"/>
        </c:scaling>
        <c:delete val="1"/>
        <c:axPos val="l"/>
        <c:numFmt formatCode="\+0%;\-0%;\-" sourceLinked="1"/>
        <c:majorTickMark val="out"/>
        <c:minorTickMark val="none"/>
        <c:tickLblPos val="nextTo"/>
        <c:crossAx val="158375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3</xdr:row>
      <xdr:rowOff>0</xdr:rowOff>
    </xdr:from>
    <xdr:to>
      <xdr:col>17</xdr:col>
      <xdr:colOff>428625</xdr:colOff>
      <xdr:row>18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3268ED-6378-42A4-99CE-29E3257E7C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3</xdr:row>
      <xdr:rowOff>0</xdr:rowOff>
    </xdr:from>
    <xdr:to>
      <xdr:col>22</xdr:col>
      <xdr:colOff>428625</xdr:colOff>
      <xdr:row>18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AEFFEF-367F-47FF-8E74-AC8807B219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0</xdr:colOff>
      <xdr:row>3</xdr:row>
      <xdr:rowOff>0</xdr:rowOff>
    </xdr:from>
    <xdr:to>
      <xdr:col>27</xdr:col>
      <xdr:colOff>428625</xdr:colOff>
      <xdr:row>18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73E48BB-ACA1-4E9D-9AE0-48561DB4F4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0</xdr:colOff>
      <xdr:row>3</xdr:row>
      <xdr:rowOff>0</xdr:rowOff>
    </xdr:from>
    <xdr:to>
      <xdr:col>32</xdr:col>
      <xdr:colOff>428625</xdr:colOff>
      <xdr:row>18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C038AE1-389C-4C8B-A945-26E9D4676D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19</xdr:row>
      <xdr:rowOff>0</xdr:rowOff>
    </xdr:from>
    <xdr:to>
      <xdr:col>17</xdr:col>
      <xdr:colOff>428625</xdr:colOff>
      <xdr:row>34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2304E3-B5BE-4083-B857-18845515E8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19</xdr:row>
      <xdr:rowOff>0</xdr:rowOff>
    </xdr:from>
    <xdr:to>
      <xdr:col>22</xdr:col>
      <xdr:colOff>428625</xdr:colOff>
      <xdr:row>34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FAE2DE1-A736-4A72-AD33-E6C653DB61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0</xdr:colOff>
      <xdr:row>19</xdr:row>
      <xdr:rowOff>0</xdr:rowOff>
    </xdr:from>
    <xdr:to>
      <xdr:col>27</xdr:col>
      <xdr:colOff>428625</xdr:colOff>
      <xdr:row>34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CE4CCD3-E67E-48FA-9FC9-0EAB793081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0</xdr:colOff>
      <xdr:row>19</xdr:row>
      <xdr:rowOff>0</xdr:rowOff>
    </xdr:from>
    <xdr:to>
      <xdr:col>32</xdr:col>
      <xdr:colOff>428625</xdr:colOff>
      <xdr:row>34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C913748-4FE1-4638-A231-D1B12EA47A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35</xdr:row>
      <xdr:rowOff>0</xdr:rowOff>
    </xdr:from>
    <xdr:to>
      <xdr:col>17</xdr:col>
      <xdr:colOff>428625</xdr:colOff>
      <xdr:row>50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AD0C2F08-1093-4F21-B71E-DFD1FF2FB0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323850</xdr:colOff>
      <xdr:row>28</xdr:row>
      <xdr:rowOff>171450</xdr:rowOff>
    </xdr:from>
    <xdr:to>
      <xdr:col>22</xdr:col>
      <xdr:colOff>247650</xdr:colOff>
      <xdr:row>30</xdr:row>
      <xdr:rowOff>38100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AAA638B5-13BC-45B4-A13B-F2BFCFD26F89}"/>
            </a:ext>
          </a:extLst>
        </xdr:cNvPr>
        <xdr:cNvSpPr txBox="1"/>
      </xdr:nvSpPr>
      <xdr:spPr>
        <a:xfrm>
          <a:off x="16078200" y="5514975"/>
          <a:ext cx="5334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i="1"/>
            <a:t>n/a</a:t>
          </a:r>
          <a:endParaRPr lang="en-150" sz="1100" i="1"/>
        </a:p>
      </xdr:txBody>
    </xdr:sp>
    <xdr:clientData/>
  </xdr:twoCellAnchor>
  <xdr:twoCellAnchor>
    <xdr:from>
      <xdr:col>26</xdr:col>
      <xdr:colOff>304800</xdr:colOff>
      <xdr:row>28</xdr:row>
      <xdr:rowOff>152400</xdr:rowOff>
    </xdr:from>
    <xdr:to>
      <xdr:col>27</xdr:col>
      <xdr:colOff>228600</xdr:colOff>
      <xdr:row>30</xdr:row>
      <xdr:rowOff>19050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C6352EB-E2EF-4810-B399-0EA94AC27AB7}"/>
            </a:ext>
          </a:extLst>
        </xdr:cNvPr>
        <xdr:cNvSpPr txBox="1"/>
      </xdr:nvSpPr>
      <xdr:spPr>
        <a:xfrm>
          <a:off x="19107150" y="5495925"/>
          <a:ext cx="5334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i="1"/>
            <a:t>n/a</a:t>
          </a:r>
          <a:endParaRPr lang="en-150" sz="1100" i="1"/>
        </a:p>
      </xdr:txBody>
    </xdr:sp>
    <xdr:clientData/>
  </xdr:twoCellAnchor>
  <xdr:twoCellAnchor>
    <xdr:from>
      <xdr:col>30</xdr:col>
      <xdr:colOff>266700</xdr:colOff>
      <xdr:row>28</xdr:row>
      <xdr:rowOff>133350</xdr:rowOff>
    </xdr:from>
    <xdr:to>
      <xdr:col>31</xdr:col>
      <xdr:colOff>190500</xdr:colOff>
      <xdr:row>30</xdr:row>
      <xdr:rowOff>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E6C79B1D-3DF8-4332-8788-AB57AF482D17}"/>
            </a:ext>
          </a:extLst>
        </xdr:cNvPr>
        <xdr:cNvSpPr txBox="1"/>
      </xdr:nvSpPr>
      <xdr:spPr>
        <a:xfrm>
          <a:off x="21507450" y="5476875"/>
          <a:ext cx="5334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i="1"/>
            <a:t>n/a</a:t>
          </a:r>
          <a:endParaRPr lang="en-150" sz="1100" i="1"/>
        </a:p>
      </xdr:txBody>
    </xdr:sp>
    <xdr:clientData/>
  </xdr:twoCellAnchor>
  <xdr:twoCellAnchor>
    <xdr:from>
      <xdr:col>31</xdr:col>
      <xdr:colOff>314325</xdr:colOff>
      <xdr:row>28</xdr:row>
      <xdr:rowOff>123825</xdr:rowOff>
    </xdr:from>
    <xdr:to>
      <xdr:col>32</xdr:col>
      <xdr:colOff>238125</xdr:colOff>
      <xdr:row>29</xdr:row>
      <xdr:rowOff>180975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70225DB8-FB5D-439D-8859-2C3625A9CC10}"/>
            </a:ext>
          </a:extLst>
        </xdr:cNvPr>
        <xdr:cNvSpPr txBox="1"/>
      </xdr:nvSpPr>
      <xdr:spPr>
        <a:xfrm>
          <a:off x="22164675" y="5467350"/>
          <a:ext cx="5334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i="1"/>
            <a:t>n/a</a:t>
          </a:r>
          <a:endParaRPr lang="en-150" sz="1100" i="1"/>
        </a:p>
      </xdr:txBody>
    </xdr:sp>
    <xdr:clientData/>
  </xdr:twoCellAnchor>
  <xdr:twoCellAnchor>
    <xdr:from>
      <xdr:col>20</xdr:col>
      <xdr:colOff>265043</xdr:colOff>
      <xdr:row>28</xdr:row>
      <xdr:rowOff>165652</xdr:rowOff>
    </xdr:from>
    <xdr:to>
      <xdr:col>21</xdr:col>
      <xdr:colOff>188843</xdr:colOff>
      <xdr:row>30</xdr:row>
      <xdr:rowOff>32302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75E2B738-36C2-448C-9909-699EAA6EA2EB}"/>
            </a:ext>
          </a:extLst>
        </xdr:cNvPr>
        <xdr:cNvSpPr txBox="1"/>
      </xdr:nvSpPr>
      <xdr:spPr>
        <a:xfrm>
          <a:off x="15409793" y="5509177"/>
          <a:ext cx="5334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i="1"/>
            <a:t>n/a</a:t>
          </a:r>
          <a:endParaRPr lang="en-150" sz="1100" i="1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0.51968</cdr:x>
      <cdr:y>0.65111</cdr:y>
    </cdr:from>
    <cdr:to>
      <cdr:x>0.70559</cdr:x>
      <cdr:y>0.73778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8243E2D0-B678-49BA-86C4-3D265BE4A3CF}"/>
            </a:ext>
          </a:extLst>
        </cdr:cNvPr>
        <cdr:cNvSpPr txBox="1"/>
      </cdr:nvSpPr>
      <cdr:spPr>
        <a:xfrm xmlns:a="http://schemas.openxmlformats.org/drawingml/2006/main">
          <a:off x="1486877" y="1860550"/>
          <a:ext cx="531934" cy="24765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i="1"/>
            <a:t>n/a</a:t>
          </a:r>
          <a:endParaRPr lang="en-150" sz="1100" i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4901C-A3E1-4964-9F9D-9765D4678B4D}">
  <dimension ref="A1:C9"/>
  <sheetViews>
    <sheetView tabSelected="1" workbookViewId="0">
      <selection activeCell="A9" sqref="A9"/>
    </sheetView>
  </sheetViews>
  <sheetFormatPr defaultRowHeight="15" x14ac:dyDescent="0.25"/>
  <cols>
    <col min="1" max="1" width="36.140625" bestFit="1" customWidth="1"/>
  </cols>
  <sheetData>
    <row r="1" spans="1:3" x14ac:dyDescent="0.25">
      <c r="A1" s="4" t="s">
        <v>13</v>
      </c>
      <c r="B1" s="5"/>
      <c r="C1" s="6"/>
    </row>
    <row r="2" spans="1:3" x14ac:dyDescent="0.25">
      <c r="A2" s="7" t="s">
        <v>14</v>
      </c>
      <c r="B2" s="5"/>
      <c r="C2" s="6"/>
    </row>
    <row r="3" spans="1:3" x14ac:dyDescent="0.25">
      <c r="A3" s="8"/>
      <c r="B3" s="5"/>
      <c r="C3" s="6"/>
    </row>
    <row r="4" spans="1:3" x14ac:dyDescent="0.25">
      <c r="A4" s="4" t="s">
        <v>18</v>
      </c>
      <c r="B4" s="5"/>
      <c r="C4" s="6"/>
    </row>
    <row r="5" spans="1:3" x14ac:dyDescent="0.25">
      <c r="A5" s="6"/>
      <c r="B5" s="5"/>
      <c r="C5" s="6"/>
    </row>
    <row r="6" spans="1:3" x14ac:dyDescent="0.25">
      <c r="A6" s="4" t="s">
        <v>15</v>
      </c>
      <c r="B6" s="9" t="s">
        <v>16</v>
      </c>
      <c r="C6" s="4" t="s">
        <v>17</v>
      </c>
    </row>
    <row r="7" spans="1:3" x14ac:dyDescent="0.25">
      <c r="A7" s="10">
        <v>44874</v>
      </c>
      <c r="B7" s="5">
        <v>1</v>
      </c>
      <c r="C7" s="6" t="s">
        <v>19</v>
      </c>
    </row>
    <row r="8" spans="1:3" x14ac:dyDescent="0.25">
      <c r="A8" s="10">
        <v>45604</v>
      </c>
      <c r="B8" s="5">
        <v>2</v>
      </c>
      <c r="C8" s="6" t="s">
        <v>20</v>
      </c>
    </row>
    <row r="9" spans="1:3" x14ac:dyDescent="0.25">
      <c r="A9" s="10"/>
      <c r="B9" s="5"/>
      <c r="C9" s="6"/>
    </row>
  </sheetData>
  <hyperlinks>
    <hyperlink ref="A2" r:id="rId1" xr:uid="{E3B6B596-C959-4EEE-8AB4-DA0149F3A7F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A0082-6266-4C5F-86DF-D495E43E832C}">
  <dimension ref="A1:O74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A3"/>
    </sheetView>
  </sheetViews>
  <sheetFormatPr defaultColWidth="9.140625" defaultRowHeight="15" x14ac:dyDescent="0.25"/>
  <cols>
    <col min="1" max="1" width="31.42578125" bestFit="1" customWidth="1"/>
    <col min="2" max="2" width="9.140625" bestFit="1" customWidth="1"/>
    <col min="3" max="12" width="11.28515625" customWidth="1"/>
    <col min="13" max="13" width="9.7109375" customWidth="1"/>
  </cols>
  <sheetData>
    <row r="1" spans="1:15" x14ac:dyDescent="0.25">
      <c r="A1" s="11"/>
      <c r="B1" s="14">
        <v>2005</v>
      </c>
      <c r="C1" s="14">
        <v>2019</v>
      </c>
      <c r="D1" s="14">
        <v>2023</v>
      </c>
      <c r="E1" s="14">
        <v>2030</v>
      </c>
      <c r="F1" s="15">
        <v>2050</v>
      </c>
      <c r="G1" s="16">
        <v>2030</v>
      </c>
      <c r="H1" s="16"/>
      <c r="I1" s="16"/>
      <c r="J1" s="16">
        <v>2050</v>
      </c>
      <c r="K1" s="16"/>
      <c r="L1" s="16"/>
      <c r="M1" s="17"/>
    </row>
    <row r="2" spans="1:15" x14ac:dyDescent="0.25">
      <c r="A2" s="12"/>
      <c r="B2" s="18"/>
      <c r="C2" s="18"/>
      <c r="D2" s="18"/>
      <c r="E2" s="18"/>
      <c r="F2" s="18"/>
      <c r="G2" s="18" t="s">
        <v>0</v>
      </c>
      <c r="H2" s="18" t="s">
        <v>1</v>
      </c>
      <c r="I2" s="18" t="s">
        <v>2</v>
      </c>
      <c r="J2" s="18" t="s">
        <v>0</v>
      </c>
      <c r="K2" s="18" t="s">
        <v>1</v>
      </c>
      <c r="L2" s="18" t="s">
        <v>2</v>
      </c>
      <c r="M2" s="18"/>
    </row>
    <row r="3" spans="1:15" ht="15.75" thickBot="1" x14ac:dyDescent="0.3">
      <c r="A3" s="13"/>
      <c r="B3" s="19"/>
      <c r="C3" s="20" t="s">
        <v>3</v>
      </c>
      <c r="D3" s="20" t="s">
        <v>3</v>
      </c>
      <c r="E3" s="20"/>
      <c r="F3" s="21" t="s">
        <v>3</v>
      </c>
      <c r="G3" s="21"/>
      <c r="H3" s="21"/>
      <c r="I3" s="21"/>
      <c r="J3" s="21"/>
      <c r="K3" s="21"/>
      <c r="L3" s="21"/>
      <c r="M3" s="22"/>
    </row>
    <row r="4" spans="1:15" x14ac:dyDescent="0.25">
      <c r="A4" s="23" t="s">
        <v>4</v>
      </c>
      <c r="B4" s="24">
        <v>8.0105219999999999</v>
      </c>
      <c r="C4" s="24">
        <v>9.1944160000000004</v>
      </c>
      <c r="D4" s="24">
        <v>8.3525919999999996</v>
      </c>
      <c r="E4" s="24">
        <f>G4</f>
        <v>8.8229039999999994</v>
      </c>
      <c r="F4" s="24">
        <f>J4</f>
        <v>9.3839469999999992</v>
      </c>
      <c r="G4" s="24">
        <v>8.8229039999999994</v>
      </c>
      <c r="H4" s="24">
        <v>9.8631340000000005</v>
      </c>
      <c r="I4" s="24">
        <v>10.854635999999999</v>
      </c>
      <c r="J4" s="24">
        <v>9.3839469999999992</v>
      </c>
      <c r="K4" s="24">
        <v>11.832599</v>
      </c>
      <c r="L4" s="24">
        <v>13.826812</v>
      </c>
      <c r="M4" s="24"/>
      <c r="N4" s="1"/>
    </row>
    <row r="5" spans="1:15" x14ac:dyDescent="0.25">
      <c r="A5" s="23"/>
      <c r="B5" s="25">
        <f>B4/$B4-1</f>
        <v>0</v>
      </c>
      <c r="C5" s="25">
        <f t="shared" ref="C5:L5" si="0">C4/$B4-1</f>
        <v>0.14779236609049962</v>
      </c>
      <c r="D5" s="25">
        <f t="shared" si="0"/>
        <v>4.2702585424520434E-2</v>
      </c>
      <c r="E5" s="25">
        <f>G4/$B4-1</f>
        <v>0.10141436475675358</v>
      </c>
      <c r="F5" s="25">
        <f>J4/$B4-1</f>
        <v>0.17145262193899469</v>
      </c>
      <c r="G5" s="25"/>
      <c r="H5" s="25">
        <f t="shared" si="0"/>
        <v>0.23127231908232715</v>
      </c>
      <c r="I5" s="25">
        <f t="shared" si="0"/>
        <v>0.3550472740727757</v>
      </c>
      <c r="J5" s="25"/>
      <c r="K5" s="25">
        <f t="shared" si="0"/>
        <v>0.47713207703567884</v>
      </c>
      <c r="L5" s="25">
        <f t="shared" si="0"/>
        <v>0.72608127160751823</v>
      </c>
      <c r="M5" s="25"/>
    </row>
    <row r="6" spans="1:15" x14ac:dyDescent="0.25">
      <c r="A6" s="23"/>
      <c r="B6" s="25">
        <v>0</v>
      </c>
      <c r="C6" s="25">
        <v>0</v>
      </c>
      <c r="D6" s="25">
        <v>0</v>
      </c>
      <c r="E6" s="25">
        <f>H5-E5</f>
        <v>0.12985795432557357</v>
      </c>
      <c r="F6" s="25">
        <f>K5-F5</f>
        <v>0.30567945509668415</v>
      </c>
      <c r="G6" s="25"/>
      <c r="H6" s="25"/>
      <c r="I6" s="25"/>
      <c r="J6" s="25"/>
      <c r="N6" s="1"/>
      <c r="O6" s="1"/>
    </row>
    <row r="7" spans="1:15" x14ac:dyDescent="0.25">
      <c r="A7" s="23"/>
      <c r="B7" s="25"/>
      <c r="C7" s="25"/>
      <c r="D7" s="25"/>
      <c r="E7" s="26" t="str">
        <f>TEXT(H4,"0.0") &amp; "; " &amp; TEXT(H5,"+0%;-0%;-")</f>
        <v>9.9; +23%</v>
      </c>
      <c r="F7" s="26" t="str">
        <f>TEXT(K4,"0.0") &amp; "; " &amp; TEXT(K5,"+0%;-0%;-")</f>
        <v>11.8; +48%</v>
      </c>
      <c r="G7" s="26"/>
      <c r="H7" s="26"/>
      <c r="I7" s="26"/>
      <c r="J7" s="26"/>
      <c r="K7" s="26"/>
      <c r="M7" s="27"/>
      <c r="N7" s="1"/>
    </row>
    <row r="8" spans="1:15" x14ac:dyDescent="0.25">
      <c r="A8" s="23"/>
      <c r="B8" s="25">
        <v>0</v>
      </c>
      <c r="C8" s="25">
        <v>0</v>
      </c>
      <c r="D8" s="25">
        <v>0</v>
      </c>
      <c r="E8" s="25">
        <f>I5-H5</f>
        <v>0.12377495499044855</v>
      </c>
      <c r="F8" s="25">
        <f>L5-K5</f>
        <v>0.24894919457183939</v>
      </c>
      <c r="G8" s="25"/>
      <c r="H8" s="25"/>
      <c r="I8" s="25"/>
      <c r="J8" s="25"/>
      <c r="M8" s="24"/>
      <c r="N8" s="1"/>
    </row>
    <row r="9" spans="1:15" x14ac:dyDescent="0.25">
      <c r="A9" s="23"/>
      <c r="B9" s="25"/>
      <c r="C9" s="25"/>
      <c r="D9" s="25"/>
      <c r="E9" s="26" t="str">
        <f>TEXT(I4,"0.0") &amp; "; " &amp; TEXT(I5,"+0%;-0%;-")</f>
        <v>10.9; +36%</v>
      </c>
      <c r="F9" s="26" t="str">
        <f>TEXT(L4,"0.0") &amp; "; " &amp; TEXT(L5,"+0%;-0%;-")</f>
        <v>13.8; +73%</v>
      </c>
      <c r="G9" s="26"/>
      <c r="H9" s="26"/>
      <c r="I9" s="26"/>
      <c r="J9" s="26"/>
      <c r="K9" s="26"/>
      <c r="L9" s="27"/>
      <c r="M9" s="2"/>
      <c r="N9" s="2"/>
    </row>
    <row r="10" spans="1:15" x14ac:dyDescent="0.25">
      <c r="A10" s="23" t="s">
        <v>5</v>
      </c>
      <c r="B10" s="24">
        <v>11.1176164089322</v>
      </c>
      <c r="C10" s="24">
        <v>15.320252542109801</v>
      </c>
      <c r="D10" s="24">
        <v>14.452920736156001</v>
      </c>
      <c r="E10" s="24">
        <f>G10</f>
        <v>15.011376509066581</v>
      </c>
      <c r="F10" s="24">
        <f>J10</f>
        <v>16.126815352805441</v>
      </c>
      <c r="G10" s="24">
        <v>15.011376509066581</v>
      </c>
      <c r="H10" s="24">
        <v>16.846842197121077</v>
      </c>
      <c r="I10" s="24">
        <v>18.64808571347325</v>
      </c>
      <c r="J10" s="24">
        <v>16.126815352805441</v>
      </c>
      <c r="K10" s="24">
        <v>21.524547622968793</v>
      </c>
      <c r="L10" s="24">
        <v>25.592105312498422</v>
      </c>
      <c r="M10" s="25"/>
      <c r="N10" s="1"/>
    </row>
    <row r="11" spans="1:15" x14ac:dyDescent="0.25">
      <c r="A11" s="23"/>
      <c r="B11" s="25">
        <f>B10/$B10-1</f>
        <v>0</v>
      </c>
      <c r="C11" s="25">
        <f t="shared" ref="C11:L11" si="1">C10/$B10-1</f>
        <v>0.37801593242604481</v>
      </c>
      <c r="D11" s="25">
        <f t="shared" si="1"/>
        <v>0.3000017453870889</v>
      </c>
      <c r="E11" s="25">
        <f>G10/$B10-1</f>
        <v>0.35023335550649382</v>
      </c>
      <c r="F11" s="25">
        <f>J10/$B10-1</f>
        <v>0.45056411011345121</v>
      </c>
      <c r="G11" s="25"/>
      <c r="H11" s="25">
        <f t="shared" ref="H11:I11" si="2">H10/$B10-1</f>
        <v>0.5153286079906354</v>
      </c>
      <c r="I11" s="25">
        <f t="shared" si="2"/>
        <v>0.67734566723230927</v>
      </c>
      <c r="J11" s="25"/>
      <c r="K11" s="25">
        <f t="shared" si="1"/>
        <v>0.9360757586199302</v>
      </c>
      <c r="L11" s="25">
        <f t="shared" si="1"/>
        <v>1.301941744629453</v>
      </c>
      <c r="M11" s="25"/>
      <c r="N11" s="1"/>
    </row>
    <row r="12" spans="1:15" x14ac:dyDescent="0.25">
      <c r="A12" s="23"/>
      <c r="B12" s="25">
        <v>0</v>
      </c>
      <c r="C12" s="25">
        <v>0</v>
      </c>
      <c r="D12" s="25">
        <v>0</v>
      </c>
      <c r="E12" s="25">
        <f>H11-E11</f>
        <v>0.16509525248414159</v>
      </c>
      <c r="F12" s="25">
        <f>K11-F11</f>
        <v>0.48551164850647899</v>
      </c>
      <c r="G12" s="25"/>
      <c r="H12" s="25"/>
      <c r="I12" s="25"/>
      <c r="J12" s="25"/>
      <c r="M12" s="25"/>
      <c r="N12" s="1"/>
    </row>
    <row r="13" spans="1:15" x14ac:dyDescent="0.25">
      <c r="A13" s="23"/>
      <c r="B13" s="25"/>
      <c r="C13" s="25"/>
      <c r="D13" s="25"/>
      <c r="E13" s="26" t="str">
        <f>TEXT(H10,"0.0") &amp; "; " &amp; TEXT(H11,"+0%;-0%;-")</f>
        <v>16.8; +52%</v>
      </c>
      <c r="F13" s="26" t="str">
        <f>TEXT(K10,"0.0") &amp; "; " &amp; TEXT(K11,"+0%;-0%;-")</f>
        <v>21.5; +94%</v>
      </c>
      <c r="G13" s="26"/>
      <c r="H13" s="26"/>
      <c r="I13" s="26"/>
      <c r="J13" s="26"/>
      <c r="K13" s="26"/>
      <c r="M13" s="28"/>
    </row>
    <row r="14" spans="1:15" x14ac:dyDescent="0.25">
      <c r="A14" s="23"/>
      <c r="B14" s="25">
        <v>0</v>
      </c>
      <c r="C14" s="25">
        <v>0</v>
      </c>
      <c r="D14" s="25">
        <v>0</v>
      </c>
      <c r="E14" s="25">
        <f>I11-H11</f>
        <v>0.16201705924167387</v>
      </c>
      <c r="F14" s="25">
        <f>L11-K11</f>
        <v>0.3658659860095228</v>
      </c>
      <c r="G14" s="25"/>
      <c r="H14" s="25"/>
      <c r="I14" s="25"/>
      <c r="J14" s="25"/>
      <c r="M14" s="25"/>
    </row>
    <row r="15" spans="1:15" x14ac:dyDescent="0.25">
      <c r="A15" s="23"/>
      <c r="B15" s="25"/>
      <c r="C15" s="25"/>
      <c r="D15" s="25"/>
      <c r="E15" s="26" t="str">
        <f>TEXT(I10,"0.0") &amp; "; " &amp; TEXT(I11,"+0%;-0%;-")</f>
        <v>18.6; +68%</v>
      </c>
      <c r="F15" s="26" t="str">
        <f>TEXT(L10,"0.0") &amp; "; " &amp; TEXT(L11,"+0%;-0%;-")</f>
        <v>25.6; +130%</v>
      </c>
      <c r="G15" s="26"/>
      <c r="H15" s="26"/>
      <c r="I15" s="26"/>
      <c r="J15" s="26"/>
      <c r="K15" s="26"/>
      <c r="L15" s="27"/>
      <c r="M15" s="3"/>
    </row>
    <row r="16" spans="1:15" x14ac:dyDescent="0.25">
      <c r="A16" s="23" t="s">
        <v>6</v>
      </c>
      <c r="B16" s="28">
        <v>1390</v>
      </c>
      <c r="C16" s="28">
        <v>1670</v>
      </c>
      <c r="D16" s="28">
        <v>1730</v>
      </c>
      <c r="E16" s="28">
        <f>G16</f>
        <v>1701.4099336303084</v>
      </c>
      <c r="F16" s="28">
        <f>J16</f>
        <v>1718.5535417884864</v>
      </c>
      <c r="G16" s="28">
        <v>1701.4099336303084</v>
      </c>
      <c r="H16" s="28">
        <v>1708.0617780434775</v>
      </c>
      <c r="I16" s="28">
        <v>1717.9835153821143</v>
      </c>
      <c r="J16" s="28">
        <v>1718.5535417884864</v>
      </c>
      <c r="K16" s="28">
        <v>1819.0887414479939</v>
      </c>
      <c r="L16" s="28">
        <v>1850.9042657482014</v>
      </c>
      <c r="M16" s="3"/>
    </row>
    <row r="17" spans="1:13" x14ac:dyDescent="0.25">
      <c r="A17" s="23"/>
      <c r="B17" s="25">
        <f>B16/$B16-1</f>
        <v>0</v>
      </c>
      <c r="C17" s="25">
        <f t="shared" ref="C17:L17" si="3">C16/$B16-1</f>
        <v>0.20143884892086339</v>
      </c>
      <c r="D17" s="25">
        <f t="shared" si="3"/>
        <v>0.24460431654676262</v>
      </c>
      <c r="E17" s="25">
        <f>G16/$B16-1</f>
        <v>0.22403592347504198</v>
      </c>
      <c r="F17" s="25">
        <f>J16/$B16-1</f>
        <v>0.23636945452409086</v>
      </c>
      <c r="G17" s="25"/>
      <c r="H17" s="25">
        <f t="shared" ref="H17:I17" si="4">H16/$B16-1</f>
        <v>0.22882142305286157</v>
      </c>
      <c r="I17" s="25">
        <f t="shared" si="4"/>
        <v>0.23595936358425496</v>
      </c>
      <c r="J17" s="25"/>
      <c r="K17" s="25">
        <f t="shared" si="3"/>
        <v>0.3086969362935208</v>
      </c>
      <c r="L17" s="25">
        <f t="shared" si="3"/>
        <v>0.33158580269654769</v>
      </c>
      <c r="M17" s="28"/>
    </row>
    <row r="18" spans="1:13" x14ac:dyDescent="0.25">
      <c r="A18" s="23"/>
      <c r="B18" s="25">
        <v>0</v>
      </c>
      <c r="C18" s="25">
        <v>0</v>
      </c>
      <c r="D18" s="25">
        <v>0</v>
      </c>
      <c r="E18" s="25">
        <f>H17-E17</f>
        <v>4.7854995778195963E-3</v>
      </c>
      <c r="F18" s="25">
        <f>K17-F17</f>
        <v>7.2327481769429935E-2</v>
      </c>
      <c r="G18" s="25"/>
      <c r="H18" s="25"/>
      <c r="I18" s="25"/>
      <c r="J18" s="25"/>
      <c r="M18" s="25"/>
    </row>
    <row r="19" spans="1:13" x14ac:dyDescent="0.25">
      <c r="A19" s="23"/>
      <c r="B19" s="25"/>
      <c r="C19" s="25"/>
      <c r="D19" s="25"/>
      <c r="E19" s="26" t="str">
        <f>TEXT(H16,"0") &amp; "; " &amp; TEXT(H17,"+0%;-0%;-")</f>
        <v>1708; +23%</v>
      </c>
      <c r="F19" s="26" t="str">
        <f>TEXT(K16,"0") &amp; "; " &amp; TEXT(K17,"+0%;-0%;-")</f>
        <v>1819; +31%</v>
      </c>
      <c r="G19" s="26"/>
      <c r="H19" s="26"/>
      <c r="I19" s="26"/>
      <c r="J19" s="26"/>
      <c r="K19" s="26"/>
      <c r="M19" s="3"/>
    </row>
    <row r="20" spans="1:13" x14ac:dyDescent="0.25">
      <c r="A20" s="23"/>
      <c r="B20" s="25">
        <v>0</v>
      </c>
      <c r="C20" s="25">
        <v>0</v>
      </c>
      <c r="D20" s="25">
        <v>0</v>
      </c>
      <c r="E20" s="25">
        <f>I17-H17</f>
        <v>7.137940531393383E-3</v>
      </c>
      <c r="F20" s="25">
        <f>L17-K17</f>
        <v>2.2888866403026897E-2</v>
      </c>
      <c r="G20" s="25"/>
      <c r="H20" s="25"/>
      <c r="I20" s="25"/>
      <c r="J20" s="25"/>
      <c r="M20" s="3"/>
    </row>
    <row r="21" spans="1:13" x14ac:dyDescent="0.25">
      <c r="A21" s="23"/>
      <c r="B21" s="25"/>
      <c r="C21" s="25"/>
      <c r="D21" s="25"/>
      <c r="E21" s="26" t="str">
        <f>TEXT(I16,"0") &amp; "; " &amp; TEXT(I17,"+0%;-0%;-")</f>
        <v>1718; +24%</v>
      </c>
      <c r="F21" s="26" t="str">
        <f>TEXT(L16,"0") &amp; "; " &amp; TEXT(L17,"+0%;-0%;-")</f>
        <v>1851; +33%</v>
      </c>
      <c r="G21" s="26"/>
      <c r="H21" s="26"/>
      <c r="I21" s="26"/>
      <c r="J21" s="26"/>
      <c r="K21" s="26"/>
      <c r="L21" s="27"/>
      <c r="M21" s="24"/>
    </row>
    <row r="22" spans="1:13" x14ac:dyDescent="0.25">
      <c r="A22" s="23" t="s">
        <v>7</v>
      </c>
      <c r="B22" s="28">
        <v>466.223321</v>
      </c>
      <c r="C22" s="28">
        <v>804.67132400000003</v>
      </c>
      <c r="D22" s="28">
        <v>773.849377</v>
      </c>
      <c r="E22" s="28">
        <f>G22</f>
        <v>810.95270700000003</v>
      </c>
      <c r="F22" s="28">
        <f>J22</f>
        <v>786.38384599999995</v>
      </c>
      <c r="G22" s="28">
        <v>810.95270700000003</v>
      </c>
      <c r="H22" s="28">
        <v>915.86350400000003</v>
      </c>
      <c r="I22" s="28">
        <v>1000.881657</v>
      </c>
      <c r="J22" s="28">
        <v>786.38384599999995</v>
      </c>
      <c r="K22" s="28">
        <v>1056.4515469999999</v>
      </c>
      <c r="L22" s="28">
        <v>1222.7639670000001</v>
      </c>
      <c r="M22" s="25"/>
    </row>
    <row r="23" spans="1:13" x14ac:dyDescent="0.25">
      <c r="A23" s="23"/>
      <c r="B23" s="25">
        <f>B22/$B22-1</f>
        <v>0</v>
      </c>
      <c r="C23" s="25">
        <f t="shared" ref="C23:L23" si="5">C22/$B22-1</f>
        <v>0.72593537850930456</v>
      </c>
      <c r="D23" s="25">
        <f t="shared" si="5"/>
        <v>0.65982554313279418</v>
      </c>
      <c r="E23" s="25">
        <f>G22/$B22-1</f>
        <v>0.73940828455468877</v>
      </c>
      <c r="F23" s="25">
        <f>J22/$B22-1</f>
        <v>0.68671066113400192</v>
      </c>
      <c r="G23" s="25"/>
      <c r="H23" s="25">
        <f t="shared" ref="H23:I23" si="6">H22/$B22-1</f>
        <v>0.96443091271275128</v>
      </c>
      <c r="I23" s="25">
        <f t="shared" si="6"/>
        <v>1.1467859112092764</v>
      </c>
      <c r="J23" s="25"/>
      <c r="K23" s="25">
        <f t="shared" si="5"/>
        <v>1.2659774820659386</v>
      </c>
      <c r="L23" s="25">
        <f t="shared" si="5"/>
        <v>1.622700135156903</v>
      </c>
      <c r="M23" s="3"/>
    </row>
    <row r="24" spans="1:13" x14ac:dyDescent="0.25">
      <c r="A24" s="23"/>
      <c r="B24" s="25">
        <v>0</v>
      </c>
      <c r="C24" s="25">
        <v>0</v>
      </c>
      <c r="D24" s="25">
        <v>0</v>
      </c>
      <c r="E24" s="25">
        <f>H23-E23</f>
        <v>0.22502262815806251</v>
      </c>
      <c r="F24" s="25">
        <f>K23-F23</f>
        <v>0.57926682093193671</v>
      </c>
      <c r="G24" s="25"/>
      <c r="H24" s="25"/>
      <c r="I24" s="25"/>
      <c r="J24" s="25"/>
      <c r="M24" s="3"/>
    </row>
    <row r="25" spans="1:13" x14ac:dyDescent="0.25">
      <c r="A25" s="23"/>
      <c r="B25" s="25"/>
      <c r="C25" s="25"/>
      <c r="D25" s="25"/>
      <c r="E25" s="26" t="str">
        <f>TEXT(H22,"0") &amp; "; " &amp; TEXT(H23,"+0%;-0%;-")</f>
        <v>916; +96%</v>
      </c>
      <c r="F25" s="26" t="str">
        <f>TEXT(K22,"0") &amp; "; " &amp; TEXT(K23,"+0%;-0%;-")</f>
        <v>1056; +127%</v>
      </c>
      <c r="G25" s="26"/>
      <c r="H25" s="26"/>
      <c r="I25" s="26"/>
      <c r="J25" s="26"/>
      <c r="K25" s="26"/>
      <c r="M25" s="28"/>
    </row>
    <row r="26" spans="1:13" x14ac:dyDescent="0.25">
      <c r="A26" s="23"/>
      <c r="B26" s="25">
        <v>0</v>
      </c>
      <c r="C26" s="25">
        <v>0</v>
      </c>
      <c r="D26" s="25">
        <v>0</v>
      </c>
      <c r="E26" s="25">
        <f>I23-H23</f>
        <v>0.18235499849652514</v>
      </c>
      <c r="F26" s="25">
        <f>L23-K23</f>
        <v>0.3567226530909644</v>
      </c>
      <c r="G26" s="25"/>
      <c r="H26" s="25"/>
      <c r="I26" s="25"/>
      <c r="J26" s="25"/>
      <c r="M26" s="25"/>
    </row>
    <row r="27" spans="1:13" x14ac:dyDescent="0.25">
      <c r="A27" s="23"/>
      <c r="B27" s="25"/>
      <c r="C27" s="25"/>
      <c r="D27" s="25"/>
      <c r="E27" s="26" t="str">
        <f>TEXT(I22,"0") &amp; "; " &amp; TEXT(I23,"+0%;-0%;-")</f>
        <v>1001; +115%</v>
      </c>
      <c r="F27" s="26" t="str">
        <f>TEXT(L22,"0") &amp; "; " &amp; TEXT(L23,"+0%;-0%;-")</f>
        <v>1223; +162%</v>
      </c>
      <c r="G27" s="26"/>
      <c r="H27" s="26"/>
      <c r="I27" s="26"/>
      <c r="J27" s="26"/>
      <c r="K27" s="26"/>
      <c r="L27" s="27"/>
      <c r="M27" s="3"/>
    </row>
    <row r="28" spans="1:13" x14ac:dyDescent="0.25">
      <c r="A28" s="23" t="s">
        <v>8</v>
      </c>
      <c r="B28" s="29">
        <v>0.74068513103677558</v>
      </c>
      <c r="C28" s="29">
        <v>0.83406758060004971</v>
      </c>
      <c r="D28" s="29">
        <v>0.84532960375575528</v>
      </c>
      <c r="E28" s="29">
        <f>G28</f>
        <v>0</v>
      </c>
      <c r="F28" s="29">
        <f>J28</f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3"/>
    </row>
    <row r="29" spans="1:13" x14ac:dyDescent="0.25">
      <c r="A29" s="23"/>
      <c r="B29" s="25">
        <f>B28/$B28-1</f>
        <v>0</v>
      </c>
      <c r="C29" s="25">
        <f t="shared" ref="C29:D29" si="7">C28/$B28-1</f>
        <v>0.12607577180948915</v>
      </c>
      <c r="D29" s="25">
        <f t="shared" si="7"/>
        <v>0.14128064454662859</v>
      </c>
      <c r="E29" s="25">
        <v>0</v>
      </c>
      <c r="F29" s="25">
        <v>0</v>
      </c>
      <c r="G29" s="25"/>
      <c r="H29" s="25">
        <v>0</v>
      </c>
      <c r="I29" s="25">
        <v>0</v>
      </c>
      <c r="J29" s="25"/>
      <c r="K29" s="25">
        <v>0</v>
      </c>
      <c r="L29" s="25">
        <v>0</v>
      </c>
      <c r="M29" s="24"/>
    </row>
    <row r="30" spans="1:13" x14ac:dyDescent="0.25">
      <c r="A30" s="23"/>
      <c r="B30" s="25">
        <v>0</v>
      </c>
      <c r="C30" s="25">
        <v>0</v>
      </c>
      <c r="D30" s="25">
        <v>0</v>
      </c>
      <c r="E30" s="25">
        <f>H29-E29</f>
        <v>0</v>
      </c>
      <c r="F30" s="25">
        <f>K29-F29</f>
        <v>0</v>
      </c>
      <c r="G30" s="25"/>
      <c r="H30" s="25"/>
      <c r="I30" s="25"/>
      <c r="J30" s="25"/>
      <c r="M30" s="25"/>
    </row>
    <row r="31" spans="1:13" x14ac:dyDescent="0.25">
      <c r="A31" s="23"/>
      <c r="B31" s="25"/>
      <c r="C31" s="25"/>
      <c r="D31" s="25"/>
      <c r="E31" s="26" t="str">
        <f>TEXT(H28,"0") &amp; "; " &amp; TEXT(H29,"+0%;-0%;-")</f>
        <v>0; -</v>
      </c>
      <c r="F31" s="26" t="str">
        <f>TEXT(K28,"0") &amp; "; " &amp; TEXT(K29,"+0%;-0%;-")</f>
        <v>0; -</v>
      </c>
      <c r="G31" s="26"/>
      <c r="H31" s="26"/>
      <c r="I31" s="26"/>
      <c r="J31" s="26"/>
      <c r="K31" s="26"/>
      <c r="M31" s="3"/>
    </row>
    <row r="32" spans="1:13" x14ac:dyDescent="0.25">
      <c r="A32" s="23"/>
      <c r="B32" s="25">
        <v>0</v>
      </c>
      <c r="C32" s="25">
        <v>0</v>
      </c>
      <c r="D32" s="25">
        <v>0</v>
      </c>
      <c r="E32" s="25">
        <f>I29-H29</f>
        <v>0</v>
      </c>
      <c r="F32" s="25">
        <f>L29-K29</f>
        <v>0</v>
      </c>
      <c r="G32" s="25"/>
      <c r="H32" s="25"/>
      <c r="I32" s="25"/>
      <c r="J32" s="25"/>
      <c r="M32" s="3"/>
    </row>
    <row r="33" spans="1:13" x14ac:dyDescent="0.25">
      <c r="A33" s="23"/>
      <c r="B33" s="25"/>
      <c r="C33" s="25"/>
      <c r="D33" s="25"/>
      <c r="E33" s="26" t="str">
        <f>TEXT(I28,"0") &amp; "; " &amp; TEXT(I29,"+0%;-0%;-")</f>
        <v>0; -</v>
      </c>
      <c r="F33" s="26" t="str">
        <f>TEXT(L28,"0") &amp; "; " &amp; TEXT(L29,"+0%;-0%;-")</f>
        <v>0; -</v>
      </c>
      <c r="G33" s="26"/>
      <c r="H33" s="26"/>
      <c r="I33" s="26"/>
      <c r="J33" s="26"/>
      <c r="K33" s="26"/>
      <c r="L33" s="27"/>
      <c r="M33" s="24"/>
    </row>
    <row r="34" spans="1:13" x14ac:dyDescent="0.25">
      <c r="A34" s="23" t="s">
        <v>9</v>
      </c>
      <c r="B34" s="30">
        <v>85.214482584969105</v>
      </c>
      <c r="C34" s="30">
        <v>127.54544242243099</v>
      </c>
      <c r="D34" s="31">
        <v>134.52405841298199</v>
      </c>
      <c r="E34" s="28">
        <f>G34</f>
        <v>0</v>
      </c>
      <c r="F34" s="28">
        <f>J34</f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25"/>
    </row>
    <row r="35" spans="1:13" x14ac:dyDescent="0.25">
      <c r="A35" s="23"/>
      <c r="B35" s="25">
        <f>B34/$B34-1</f>
        <v>0</v>
      </c>
      <c r="C35" s="25">
        <f t="shared" ref="C35:D35" si="8">C34/$B34-1</f>
        <v>0.49675781103585082</v>
      </c>
      <c r="D35" s="25">
        <f t="shared" si="8"/>
        <v>0.57865252868073558</v>
      </c>
      <c r="E35" s="25">
        <v>0</v>
      </c>
      <c r="F35" s="25">
        <v>0</v>
      </c>
      <c r="G35" s="25"/>
      <c r="H35" s="25">
        <v>0</v>
      </c>
      <c r="I35" s="25">
        <v>0</v>
      </c>
      <c r="J35" s="25"/>
      <c r="K35" s="25">
        <v>0</v>
      </c>
      <c r="L35" s="25">
        <v>0</v>
      </c>
      <c r="M35" s="3"/>
    </row>
    <row r="36" spans="1:13" x14ac:dyDescent="0.25">
      <c r="A36" s="23"/>
      <c r="B36" s="25">
        <v>0</v>
      </c>
      <c r="C36" s="25">
        <v>0</v>
      </c>
      <c r="D36" s="25">
        <v>0</v>
      </c>
      <c r="E36" s="25">
        <f>H35-E35</f>
        <v>0</v>
      </c>
      <c r="F36" s="25">
        <f>K35-F35</f>
        <v>0</v>
      </c>
      <c r="G36" s="25"/>
      <c r="H36" s="25"/>
      <c r="I36" s="25"/>
      <c r="J36" s="25"/>
    </row>
    <row r="37" spans="1:13" x14ac:dyDescent="0.25">
      <c r="A37" s="23"/>
      <c r="B37" s="25"/>
      <c r="C37" s="25"/>
      <c r="D37" s="25"/>
      <c r="E37" s="26" t="str">
        <f>TEXT(H34,"0") &amp; "; " &amp; TEXT(H35,"+0%;-0%;-")</f>
        <v>0; -</v>
      </c>
      <c r="F37" s="26" t="str">
        <f>TEXT(K34,"0") &amp; "; " &amp; TEXT(K35,"+0%;-0%;-")</f>
        <v>0; -</v>
      </c>
      <c r="G37" s="26"/>
      <c r="H37" s="26"/>
      <c r="I37" s="26"/>
      <c r="J37" s="26"/>
      <c r="K37" s="26"/>
    </row>
    <row r="38" spans="1:13" x14ac:dyDescent="0.25">
      <c r="A38" s="23"/>
      <c r="B38" s="25">
        <v>0</v>
      </c>
      <c r="C38" s="25">
        <v>0</v>
      </c>
      <c r="D38" s="25">
        <v>0</v>
      </c>
      <c r="E38" s="25">
        <f>I35-H35</f>
        <v>0</v>
      </c>
      <c r="F38" s="25">
        <f>L35-K35</f>
        <v>0</v>
      </c>
      <c r="G38" s="25"/>
      <c r="H38" s="25"/>
      <c r="I38" s="25"/>
      <c r="J38" s="25"/>
    </row>
    <row r="39" spans="1:13" x14ac:dyDescent="0.25">
      <c r="A39" s="23"/>
      <c r="B39" s="25"/>
      <c r="C39" s="25"/>
      <c r="D39" s="25"/>
      <c r="E39" s="26" t="str">
        <f>TEXT(I34,"0") &amp; "; " &amp; TEXT(I35,"+0%;-0%;-")</f>
        <v>0; -</v>
      </c>
      <c r="F39" s="26" t="str">
        <f>TEXT(L34,"0") &amp; "; " &amp; TEXT(L35,"+0%;-0%;-")</f>
        <v>0; -</v>
      </c>
      <c r="G39" s="26"/>
      <c r="H39" s="26"/>
      <c r="I39" s="26"/>
      <c r="J39" s="26"/>
      <c r="K39" s="26"/>
      <c r="L39" s="27"/>
    </row>
    <row r="40" spans="1:13" x14ac:dyDescent="0.25">
      <c r="A40" s="23" t="s">
        <v>10</v>
      </c>
      <c r="B40" s="30">
        <v>777.44965096803696</v>
      </c>
      <c r="C40" s="30">
        <v>1459.3601695765351</v>
      </c>
      <c r="D40" s="31">
        <v>1375.4997852352049</v>
      </c>
      <c r="E40" s="28">
        <f>G40</f>
        <v>1488.5849269519999</v>
      </c>
      <c r="F40" s="28">
        <f>J40</f>
        <v>1500.5215070480001</v>
      </c>
      <c r="G40" s="31">
        <v>1488.5849269519999</v>
      </c>
      <c r="H40" s="31">
        <v>1682.5149955689999</v>
      </c>
      <c r="I40" s="31">
        <v>1839.324147001</v>
      </c>
      <c r="J40" s="31">
        <v>1500.5215070480001</v>
      </c>
      <c r="K40" s="31">
        <v>2117.6534732159998</v>
      </c>
      <c r="L40" s="31">
        <v>2479.2085254570002</v>
      </c>
    </row>
    <row r="41" spans="1:13" x14ac:dyDescent="0.25">
      <c r="A41" s="23"/>
      <c r="B41" s="25">
        <f>B40/$B40-1</f>
        <v>0</v>
      </c>
      <c r="C41" s="25">
        <f t="shared" ref="C41:L41" si="9">C40/$B40-1</f>
        <v>0.87711212907410929</v>
      </c>
      <c r="D41" s="25">
        <f t="shared" si="9"/>
        <v>0.76924612870107945</v>
      </c>
      <c r="E41" s="25">
        <f>G40/$B40-1</f>
        <v>0.91470267572761399</v>
      </c>
      <c r="F41" s="25">
        <f>J40/$B40-1</f>
        <v>0.93005618457688466</v>
      </c>
      <c r="G41" s="25"/>
      <c r="H41" s="25">
        <f t="shared" ref="H41:I41" si="10">H40/$B40-1</f>
        <v>1.1641465701013898</v>
      </c>
      <c r="I41" s="25">
        <f t="shared" si="10"/>
        <v>1.3658434275592972</v>
      </c>
      <c r="J41" s="25"/>
      <c r="K41" s="25">
        <f t="shared" si="9"/>
        <v>1.7238464517659966</v>
      </c>
      <c r="L41" s="25">
        <f t="shared" si="9"/>
        <v>2.1888991426904982</v>
      </c>
    </row>
    <row r="42" spans="1:13" x14ac:dyDescent="0.25">
      <c r="A42" s="23"/>
      <c r="B42" s="25">
        <v>0</v>
      </c>
      <c r="C42" s="25">
        <v>0</v>
      </c>
      <c r="D42" s="25">
        <v>0</v>
      </c>
      <c r="E42" s="25">
        <f>H41-E41</f>
        <v>0.24944389437377579</v>
      </c>
      <c r="F42" s="25">
        <f>K41-F41</f>
        <v>0.79379026718911194</v>
      </c>
      <c r="G42" s="25"/>
      <c r="H42" s="25"/>
      <c r="I42" s="25"/>
      <c r="J42" s="25"/>
    </row>
    <row r="43" spans="1:13" x14ac:dyDescent="0.25">
      <c r="A43" s="23"/>
      <c r="B43" s="25"/>
      <c r="C43" s="25"/>
      <c r="D43" s="25"/>
      <c r="E43" s="26" t="str">
        <f>TEXT(H40,"0") &amp; "; " &amp; TEXT(H41,"+0%;-0%;-")</f>
        <v>1683; +116%</v>
      </c>
      <c r="F43" s="26" t="str">
        <f>TEXT(K40,"0") &amp; "; " &amp; TEXT(K41,"+0%;-0%;-")</f>
        <v>2118; +172%</v>
      </c>
      <c r="G43" s="26"/>
      <c r="H43" s="26"/>
      <c r="I43" s="26"/>
      <c r="J43" s="26"/>
      <c r="K43" s="26"/>
    </row>
    <row r="44" spans="1:13" x14ac:dyDescent="0.25">
      <c r="A44" s="23"/>
      <c r="B44" s="25">
        <v>0</v>
      </c>
      <c r="C44" s="25">
        <v>0</v>
      </c>
      <c r="D44" s="25">
        <v>0</v>
      </c>
      <c r="E44" s="25">
        <f>I41-H41</f>
        <v>0.20169685745790744</v>
      </c>
      <c r="F44" s="25">
        <f>L41-K41</f>
        <v>0.46505269092450163</v>
      </c>
      <c r="G44" s="25"/>
      <c r="H44" s="25"/>
      <c r="I44" s="25"/>
      <c r="J44" s="25"/>
    </row>
    <row r="45" spans="1:13" x14ac:dyDescent="0.25">
      <c r="A45" s="23"/>
      <c r="B45" s="25"/>
      <c r="C45" s="25"/>
      <c r="D45" s="25"/>
      <c r="E45" s="26" t="str">
        <f>TEXT(I40,"0") &amp; "; " &amp; TEXT(I41,"+0%;-0%;-")</f>
        <v>1839; +137%</v>
      </c>
      <c r="F45" s="26" t="str">
        <f>TEXT(L40,"0") &amp; "; " &amp; TEXT(L41,"+0%;-0%;-")</f>
        <v>2479; +219%</v>
      </c>
      <c r="G45" s="26"/>
      <c r="H45" s="26"/>
      <c r="I45" s="26"/>
      <c r="J45" s="26"/>
      <c r="K45" s="26"/>
      <c r="L45" s="27"/>
    </row>
    <row r="46" spans="1:13" x14ac:dyDescent="0.25">
      <c r="A46" s="23" t="s">
        <v>11</v>
      </c>
      <c r="B46" s="32">
        <v>5.2517079999999998</v>
      </c>
      <c r="C46" s="32">
        <v>8.3938279999999992</v>
      </c>
      <c r="D46" s="32">
        <v>7.9624379000000003</v>
      </c>
      <c r="E46" s="24">
        <f>G46</f>
        <v>0</v>
      </c>
      <c r="F46" s="24">
        <f>J46</f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</row>
    <row r="47" spans="1:13" x14ac:dyDescent="0.25">
      <c r="A47" s="23"/>
      <c r="B47" s="25">
        <f>B46/$B46-1</f>
        <v>0</v>
      </c>
      <c r="C47" s="25">
        <f t="shared" ref="C47:D47" si="11">C46/$B46-1</f>
        <v>0.59830439925449008</v>
      </c>
      <c r="D47" s="25">
        <f t="shared" si="11"/>
        <v>0.51616158019448166</v>
      </c>
      <c r="E47" s="25">
        <v>0</v>
      </c>
      <c r="F47" s="25">
        <v>0</v>
      </c>
      <c r="G47" s="25"/>
      <c r="H47" s="25">
        <v>0</v>
      </c>
      <c r="I47" s="25">
        <v>0</v>
      </c>
      <c r="J47" s="25"/>
      <c r="K47" s="25">
        <v>0</v>
      </c>
      <c r="L47" s="25">
        <v>0</v>
      </c>
    </row>
    <row r="48" spans="1:13" x14ac:dyDescent="0.25">
      <c r="A48" s="23"/>
      <c r="B48" s="25">
        <v>0</v>
      </c>
      <c r="C48" s="25">
        <v>0</v>
      </c>
      <c r="D48" s="25">
        <v>0</v>
      </c>
      <c r="E48" s="25">
        <f>H47-E47</f>
        <v>0</v>
      </c>
      <c r="F48" s="25">
        <f>K47-F47</f>
        <v>0</v>
      </c>
      <c r="G48" s="25"/>
      <c r="H48" s="25"/>
      <c r="I48" s="25"/>
      <c r="J48" s="25"/>
    </row>
    <row r="49" spans="1:12" x14ac:dyDescent="0.25">
      <c r="A49" s="23"/>
      <c r="B49" s="25"/>
      <c r="C49" s="25"/>
      <c r="D49" s="25"/>
      <c r="E49" s="26" t="str">
        <f>TEXT(H46,"0.0") &amp; "; " &amp; TEXT(H47,"+0%;-0%;-")</f>
        <v>0.0; -</v>
      </c>
      <c r="F49" s="26" t="str">
        <f>TEXT(K46,"0.0") &amp; "; " &amp; TEXT(K47,"+0%;-0%;-")</f>
        <v>0.0; -</v>
      </c>
      <c r="G49" s="26"/>
      <c r="H49" s="26"/>
      <c r="I49" s="26"/>
      <c r="J49" s="26"/>
      <c r="K49" s="26"/>
    </row>
    <row r="50" spans="1:12" x14ac:dyDescent="0.25">
      <c r="A50" s="23"/>
      <c r="B50" s="25">
        <v>0</v>
      </c>
      <c r="C50" s="25">
        <v>0</v>
      </c>
      <c r="D50" s="25">
        <v>0</v>
      </c>
      <c r="E50" s="25">
        <f>I47-H47</f>
        <v>0</v>
      </c>
      <c r="F50" s="25">
        <f>L47-K47</f>
        <v>0</v>
      </c>
      <c r="G50" s="25"/>
      <c r="H50" s="25"/>
      <c r="I50" s="25"/>
      <c r="J50" s="25"/>
    </row>
    <row r="51" spans="1:12" x14ac:dyDescent="0.25">
      <c r="A51" s="23"/>
      <c r="B51" s="25"/>
      <c r="C51" s="25"/>
      <c r="D51" s="25"/>
      <c r="E51" s="26" t="str">
        <f>TEXT(I46,"0.0") &amp; "; " &amp; TEXT(I47,"+0%;-0%;-")</f>
        <v>0.0; -</v>
      </c>
      <c r="F51" s="26" t="str">
        <f>TEXT(L46,"0.0") &amp; "; " &amp; TEXT(L47,"+0%;-0%;-")</f>
        <v>0.0; -</v>
      </c>
      <c r="G51" s="26"/>
      <c r="H51" s="26"/>
      <c r="I51" s="26"/>
      <c r="J51" s="26"/>
      <c r="K51" s="26"/>
      <c r="L51" s="27"/>
    </row>
    <row r="52" spans="1:12" x14ac:dyDescent="0.25">
      <c r="A52" s="23" t="s">
        <v>12</v>
      </c>
      <c r="B52" s="32">
        <v>9.566105155378235</v>
      </c>
      <c r="C52" s="32">
        <v>11.073419349150415</v>
      </c>
      <c r="D52" s="32">
        <v>11.772533750712478</v>
      </c>
      <c r="E52" s="24">
        <f>G52</f>
        <v>12</v>
      </c>
      <c r="F52" s="24">
        <f>J52</f>
        <v>13</v>
      </c>
      <c r="G52" s="32">
        <v>12</v>
      </c>
      <c r="H52" s="32">
        <v>13</v>
      </c>
      <c r="I52" s="32">
        <v>14</v>
      </c>
      <c r="J52" s="32">
        <v>13</v>
      </c>
      <c r="K52" s="32">
        <v>13</v>
      </c>
      <c r="L52" s="32">
        <v>13</v>
      </c>
    </row>
    <row r="53" spans="1:12" x14ac:dyDescent="0.25">
      <c r="A53" s="23"/>
      <c r="B53" s="25">
        <f>B52/$B52-1</f>
        <v>0</v>
      </c>
      <c r="C53" s="25">
        <f t="shared" ref="C53:D53" si="12">C52/$B52-1</f>
        <v>0.15756822335626741</v>
      </c>
      <c r="D53" s="25">
        <f t="shared" si="12"/>
        <v>0.23065067334052358</v>
      </c>
      <c r="E53" s="25">
        <f>G52/$B52-1</f>
        <v>0.25442902885647101</v>
      </c>
      <c r="F53" s="25">
        <f>J52/$B52-1</f>
        <v>0.35896478126117692</v>
      </c>
      <c r="G53" s="25"/>
      <c r="H53" s="25">
        <f t="shared" ref="H53:I53" si="13">H52/$B52-1</f>
        <v>0.35896478126117692</v>
      </c>
      <c r="I53" s="25">
        <f t="shared" si="13"/>
        <v>0.46350053366588284</v>
      </c>
      <c r="J53" s="25"/>
      <c r="K53" s="25">
        <f t="shared" ref="K53:L53" si="14">K52/$B52-1</f>
        <v>0.35896478126117692</v>
      </c>
      <c r="L53" s="25">
        <f t="shared" si="14"/>
        <v>0.35896478126117692</v>
      </c>
    </row>
    <row r="54" spans="1:12" x14ac:dyDescent="0.25">
      <c r="A54" s="23"/>
      <c r="B54" s="25">
        <v>0</v>
      </c>
      <c r="C54" s="25">
        <v>0</v>
      </c>
      <c r="D54" s="25">
        <v>0</v>
      </c>
      <c r="E54" s="25">
        <f>H53-E53</f>
        <v>0.10453575240470592</v>
      </c>
      <c r="F54" s="25">
        <f>K53-F53</f>
        <v>0</v>
      </c>
      <c r="G54" s="25"/>
      <c r="H54" s="25"/>
      <c r="I54" s="25"/>
      <c r="J54" s="25"/>
    </row>
    <row r="55" spans="1:12" x14ac:dyDescent="0.25">
      <c r="A55" s="23"/>
      <c r="B55" s="25"/>
      <c r="C55" s="25"/>
      <c r="D55" s="25"/>
      <c r="E55" s="26" t="str">
        <f>TEXT(H52,"0.0") &amp; "; " &amp; TEXT(H53,"+0%;-0%;-")</f>
        <v>13.0; +36%</v>
      </c>
      <c r="F55" s="26" t="str">
        <f>TEXT(K52,"0.0") &amp; "; " &amp; TEXT(K53,"+0%;-0%;-")</f>
        <v>13.0; +36%</v>
      </c>
      <c r="G55" s="26"/>
      <c r="H55" s="26"/>
      <c r="I55" s="26"/>
      <c r="J55" s="26"/>
      <c r="K55" s="26"/>
    </row>
    <row r="56" spans="1:12" x14ac:dyDescent="0.25">
      <c r="A56" s="23"/>
      <c r="B56" s="25">
        <v>0</v>
      </c>
      <c r="C56" s="25">
        <v>0</v>
      </c>
      <c r="D56" s="25">
        <v>0</v>
      </c>
      <c r="E56" s="25">
        <f>I53-H53</f>
        <v>0.10453575240470592</v>
      </c>
      <c r="F56" s="25">
        <f>L53-K53</f>
        <v>0</v>
      </c>
      <c r="G56" s="25"/>
      <c r="H56" s="25"/>
      <c r="I56" s="25"/>
      <c r="J56" s="25"/>
    </row>
    <row r="57" spans="1:12" x14ac:dyDescent="0.25">
      <c r="A57" s="23"/>
      <c r="B57" s="25"/>
      <c r="C57" s="25"/>
      <c r="D57" s="25"/>
      <c r="E57" s="26" t="str">
        <f>TEXT(I52,"0.0") &amp; "; " &amp; TEXT(I53,"+0%;-0%;-")</f>
        <v>14.0; +46%</v>
      </c>
      <c r="F57" s="26" t="str">
        <f>TEXT(L52,"0.0") &amp; "; " &amp; TEXT(L53,"+0%;-0%;-")</f>
        <v>13.0; +36%</v>
      </c>
      <c r="G57" s="26"/>
      <c r="H57" s="26"/>
      <c r="I57" s="26"/>
      <c r="J57" s="26"/>
      <c r="K57" s="26"/>
      <c r="L57" s="27"/>
    </row>
    <row r="58" spans="1:12" x14ac:dyDescent="0.25">
      <c r="A58" s="23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1:12" x14ac:dyDescent="0.25">
      <c r="A59" s="23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</row>
    <row r="60" spans="1:12" x14ac:dyDescent="0.25">
      <c r="A60" s="23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3"/>
    </row>
    <row r="61" spans="1:12" x14ac:dyDescent="0.25">
      <c r="A61" s="23"/>
      <c r="B61" s="25"/>
      <c r="C61" s="25"/>
      <c r="D61" s="25"/>
      <c r="E61" s="25"/>
      <c r="F61" s="26"/>
      <c r="G61" s="26"/>
      <c r="H61" s="26"/>
      <c r="I61" s="26"/>
      <c r="J61" s="26"/>
      <c r="K61" s="26"/>
      <c r="L61" s="3"/>
    </row>
    <row r="62" spans="1:12" x14ac:dyDescent="0.25">
      <c r="A62" s="23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</row>
    <row r="63" spans="1:12" x14ac:dyDescent="0.25">
      <c r="A63" s="23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</row>
    <row r="64" spans="1:12" x14ac:dyDescent="0.25">
      <c r="A64" s="23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3"/>
    </row>
    <row r="65" spans="1:12" x14ac:dyDescent="0.25">
      <c r="A65" s="23"/>
      <c r="B65" s="25"/>
      <c r="C65" s="25"/>
      <c r="D65" s="25"/>
      <c r="E65" s="25"/>
      <c r="F65" s="26"/>
      <c r="G65" s="26"/>
      <c r="H65" s="26"/>
      <c r="I65" s="26"/>
      <c r="J65" s="26"/>
      <c r="K65" s="26"/>
      <c r="L65" s="3"/>
    </row>
    <row r="66" spans="1:12" x14ac:dyDescent="0.25">
      <c r="A66" s="23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1:12" x14ac:dyDescent="0.25">
      <c r="A67" s="23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</row>
    <row r="68" spans="1:12" x14ac:dyDescent="0.25">
      <c r="A68" s="23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3"/>
    </row>
    <row r="69" spans="1:12" x14ac:dyDescent="0.25">
      <c r="A69" s="23"/>
      <c r="B69" s="25"/>
      <c r="C69" s="25"/>
      <c r="D69" s="25"/>
      <c r="E69" s="25"/>
      <c r="F69" s="26"/>
      <c r="G69" s="26"/>
      <c r="H69" s="26"/>
      <c r="I69" s="26"/>
      <c r="J69" s="26"/>
      <c r="K69" s="26"/>
      <c r="L69" s="3"/>
    </row>
    <row r="70" spans="1:12" x14ac:dyDescent="0.25">
      <c r="A70" s="23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1:12" x14ac:dyDescent="0.25">
      <c r="A71" s="23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</row>
    <row r="72" spans="1:12" x14ac:dyDescent="0.25"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3"/>
    </row>
    <row r="73" spans="1:12" x14ac:dyDescent="0.25">
      <c r="F73" s="26"/>
      <c r="G73" s="26"/>
      <c r="H73" s="26"/>
      <c r="I73" s="26"/>
      <c r="J73" s="26"/>
      <c r="K73" s="26"/>
    </row>
    <row r="74" spans="1:12" x14ac:dyDescent="0.25">
      <c r="F74" s="33"/>
      <c r="G74" s="33"/>
      <c r="H74" s="33"/>
      <c r="I74" s="33"/>
      <c r="J74" s="33"/>
      <c r="K74" s="33"/>
    </row>
  </sheetData>
  <mergeCells count="4">
    <mergeCell ref="A1:A3"/>
    <mergeCell ref="G1:I1"/>
    <mergeCell ref="J1:L1"/>
    <mergeCell ref="F3:L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Data and 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Casas</dc:creator>
  <cp:lastModifiedBy>DE LEPINAY Ivan</cp:lastModifiedBy>
  <dcterms:created xsi:type="dcterms:W3CDTF">2022-11-09T15:30:50Z</dcterms:created>
  <dcterms:modified xsi:type="dcterms:W3CDTF">2024-11-08T17:16:21Z</dcterms:modified>
</cp:coreProperties>
</file>